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/colors3.xml" ContentType="application/vnd.ms-office.chartcolorstyle+xml"/>
  <Override PartName="/xl/worksheets/sheet1.xml" ContentType="application/vnd.openxmlformats-officedocument.spreadsheetml.worksheet+xml"/>
  <Override PartName="/xl/charts/style3.xml" ContentType="application/vnd.ms-office.chartstyle+xml"/>
  <Override PartName="/xl/drawings/drawing2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hart3.xml" ContentType="application/vnd.openxmlformats-officedocument.drawingml.chart+xml"/>
  <Override PartName="/xl/charts/colors2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ianFah\Downloads\"/>
    </mc:Choice>
  </mc:AlternateContent>
  <bookViews>
    <workbookView xWindow="0" yWindow="0" windowWidth="8175" windowHeight="5550"/>
  </bookViews>
  <sheets>
    <sheet name="Summary" sheetId="3" r:id="rId1"/>
    <sheet name="Reports" sheetId="1" r:id="rId2"/>
    <sheet name="Chart1" sheetId="4" r:id="rId3"/>
  </sheets>
  <calcPr calcId="162913"/>
</workbook>
</file>

<file path=xl/calcChain.xml><?xml version="1.0" encoding="utf-8"?>
<calcChain xmlns="http://schemas.openxmlformats.org/spreadsheetml/2006/main">
  <c r="B15" i="3" l="1"/>
  <c r="C232" i="1"/>
  <c r="C231" i="1"/>
  <c r="C230" i="1"/>
  <c r="O228" i="1" l="1"/>
  <c r="A11" i="3" s="1"/>
  <c r="N228" i="1"/>
  <c r="M228" i="1"/>
  <c r="K227" i="1" l="1"/>
  <c r="K226" i="1"/>
  <c r="L226" i="1" s="1"/>
  <c r="K225" i="1"/>
  <c r="K223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L208" i="1" s="1"/>
  <c r="K207" i="1"/>
  <c r="K206" i="1"/>
  <c r="L206" i="1" s="1"/>
  <c r="K204" i="1"/>
  <c r="K203" i="1"/>
  <c r="K202" i="1"/>
  <c r="K201" i="1"/>
  <c r="K200" i="1"/>
  <c r="K199" i="1"/>
  <c r="K198" i="1"/>
  <c r="K197" i="1"/>
  <c r="K184" i="1"/>
  <c r="L184" i="1" s="1"/>
  <c r="K183" i="1"/>
  <c r="K182" i="1"/>
  <c r="K181" i="1"/>
  <c r="K180" i="1"/>
  <c r="K179" i="1"/>
  <c r="K178" i="1"/>
  <c r="L178" i="1" s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L161" i="1" s="1"/>
  <c r="K160" i="1"/>
  <c r="K159" i="1"/>
  <c r="K158" i="1"/>
  <c r="K157" i="1"/>
  <c r="K156" i="1"/>
  <c r="K155" i="1"/>
  <c r="L155" i="1" s="1"/>
  <c r="K154" i="1"/>
  <c r="K152" i="1"/>
  <c r="K151" i="1"/>
  <c r="K150" i="1"/>
  <c r="L150" i="1" s="1"/>
  <c r="K149" i="1"/>
  <c r="K148" i="1"/>
  <c r="K147" i="1"/>
  <c r="L147" i="1" s="1"/>
  <c r="K146" i="1"/>
  <c r="L146" i="1" s="1"/>
  <c r="K145" i="1"/>
  <c r="L145" i="1" s="1"/>
  <c r="K144" i="1"/>
  <c r="K143" i="1"/>
  <c r="K141" i="1"/>
  <c r="L141" i="1" s="1"/>
  <c r="K140" i="1"/>
  <c r="K139" i="1"/>
  <c r="K138" i="1"/>
  <c r="K136" i="1"/>
  <c r="K135" i="1"/>
  <c r="L135" i="1" s="1"/>
  <c r="K132" i="1"/>
  <c r="K130" i="1"/>
  <c r="K129" i="1"/>
  <c r="L129" i="1" s="1"/>
  <c r="K127" i="1"/>
  <c r="L127" i="1" s="1"/>
  <c r="K126" i="1"/>
  <c r="K125" i="1"/>
  <c r="K124" i="1"/>
  <c r="K123" i="1"/>
  <c r="L123" i="1" s="1"/>
  <c r="K122" i="1"/>
  <c r="L122" i="1" s="1"/>
  <c r="K120" i="1"/>
  <c r="K113" i="1"/>
  <c r="K112" i="1"/>
  <c r="K111" i="1"/>
  <c r="K110" i="1"/>
  <c r="K109" i="1"/>
  <c r="K107" i="1"/>
  <c r="K106" i="1"/>
  <c r="K105" i="1"/>
  <c r="K103" i="1"/>
  <c r="K102" i="1"/>
  <c r="K100" i="1"/>
  <c r="K99" i="1"/>
  <c r="K98" i="1"/>
  <c r="K96" i="1"/>
  <c r="K95" i="1"/>
  <c r="K93" i="1"/>
  <c r="K92" i="1"/>
  <c r="L92" i="1" s="1"/>
  <c r="K91" i="1"/>
  <c r="L91" i="1" s="1"/>
  <c r="K89" i="1"/>
  <c r="L89" i="1" s="1"/>
  <c r="K85" i="1"/>
  <c r="K84" i="1"/>
  <c r="L84" i="1" s="1"/>
  <c r="K83" i="1"/>
  <c r="L83" i="1" s="1"/>
  <c r="K82" i="1"/>
  <c r="L82" i="1" s="1"/>
  <c r="K81" i="1"/>
  <c r="L81" i="1" s="1"/>
  <c r="K80" i="1"/>
  <c r="L80" i="1" s="1"/>
  <c r="K79" i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K69" i="1"/>
  <c r="K68" i="1"/>
  <c r="K67" i="1"/>
  <c r="K66" i="1"/>
  <c r="K64" i="1"/>
  <c r="K63" i="1"/>
  <c r="K62" i="1"/>
  <c r="K61" i="1"/>
  <c r="K60" i="1"/>
  <c r="K59" i="1"/>
  <c r="K58" i="1"/>
  <c r="K57" i="1"/>
  <c r="K54" i="1"/>
  <c r="K53" i="1"/>
  <c r="K52" i="1"/>
  <c r="K50" i="1"/>
  <c r="K49" i="1"/>
  <c r="K48" i="1"/>
  <c r="K47" i="1"/>
  <c r="K46" i="1"/>
  <c r="K44" i="1"/>
  <c r="K42" i="1"/>
  <c r="L42" i="1" s="1"/>
  <c r="K41" i="1"/>
  <c r="K40" i="1"/>
  <c r="K39" i="1"/>
  <c r="L39" i="1" s="1"/>
  <c r="K38" i="1"/>
  <c r="L38" i="1" s="1"/>
  <c r="K37" i="1"/>
  <c r="K36" i="1"/>
  <c r="L36" i="1" s="1"/>
  <c r="K35" i="1"/>
  <c r="K34" i="1"/>
  <c r="L34" i="1" s="1"/>
  <c r="K33" i="1"/>
  <c r="L33" i="1" s="1"/>
  <c r="K18" i="1"/>
  <c r="K17" i="1"/>
  <c r="K15" i="1"/>
  <c r="K14" i="1"/>
  <c r="K11" i="1"/>
  <c r="K10" i="1"/>
  <c r="K7" i="1"/>
  <c r="K6" i="1"/>
  <c r="K5" i="1"/>
  <c r="L5" i="1" s="1"/>
  <c r="K4" i="1"/>
  <c r="K3" i="1"/>
  <c r="L3" i="1" s="1"/>
  <c r="J228" i="1"/>
  <c r="I228" i="1"/>
  <c r="H228" i="1"/>
  <c r="G228" i="1"/>
  <c r="C228" i="1"/>
  <c r="B228" i="1"/>
  <c r="E228" i="1"/>
  <c r="D228" i="1"/>
  <c r="F227" i="1"/>
  <c r="L227" i="1" s="1"/>
  <c r="F225" i="1"/>
  <c r="L225" i="1" s="1"/>
  <c r="F224" i="1"/>
  <c r="L224" i="1" s="1"/>
  <c r="F223" i="1"/>
  <c r="F222" i="1"/>
  <c r="L222" i="1" s="1"/>
  <c r="F221" i="1"/>
  <c r="L221" i="1" s="1"/>
  <c r="F220" i="1"/>
  <c r="L220" i="1" s="1"/>
  <c r="F219" i="1"/>
  <c r="L219" i="1" s="1"/>
  <c r="F218" i="1"/>
  <c r="L218" i="1" s="1"/>
  <c r="F217" i="1"/>
  <c r="L217" i="1" s="1"/>
  <c r="F216" i="1"/>
  <c r="L216" i="1" s="1"/>
  <c r="F215" i="1"/>
  <c r="L215" i="1" s="1"/>
  <c r="F214" i="1"/>
  <c r="L214" i="1" s="1"/>
  <c r="F213" i="1"/>
  <c r="L213" i="1" s="1"/>
  <c r="F212" i="1"/>
  <c r="F211" i="1"/>
  <c r="L211" i="1" s="1"/>
  <c r="F210" i="1"/>
  <c r="L210" i="1" s="1"/>
  <c r="F209" i="1"/>
  <c r="L209" i="1" s="1"/>
  <c r="F207" i="1"/>
  <c r="L207" i="1" s="1"/>
  <c r="F205" i="1"/>
  <c r="L205" i="1" s="1"/>
  <c r="F204" i="1"/>
  <c r="L204" i="1" s="1"/>
  <c r="F203" i="1"/>
  <c r="F202" i="1"/>
  <c r="L202" i="1" s="1"/>
  <c r="F201" i="1"/>
  <c r="L201" i="1" s="1"/>
  <c r="F200" i="1"/>
  <c r="L200" i="1" s="1"/>
  <c r="F199" i="1"/>
  <c r="L199" i="1" s="1"/>
  <c r="F198" i="1"/>
  <c r="L198" i="1" s="1"/>
  <c r="F197" i="1"/>
  <c r="L197" i="1" s="1"/>
  <c r="F196" i="1"/>
  <c r="L196" i="1" s="1"/>
  <c r="F195" i="1"/>
  <c r="L195" i="1" s="1"/>
  <c r="F194" i="1"/>
  <c r="L194" i="1" s="1"/>
  <c r="F193" i="1"/>
  <c r="L193" i="1" s="1"/>
  <c r="F192" i="1"/>
  <c r="L192" i="1" s="1"/>
  <c r="F191" i="1"/>
  <c r="L191" i="1" s="1"/>
  <c r="F190" i="1"/>
  <c r="L190" i="1" s="1"/>
  <c r="F189" i="1"/>
  <c r="L189" i="1" s="1"/>
  <c r="F188" i="1"/>
  <c r="L188" i="1" s="1"/>
  <c r="F187" i="1"/>
  <c r="L187" i="1" s="1"/>
  <c r="F186" i="1"/>
  <c r="L186" i="1" s="1"/>
  <c r="F185" i="1"/>
  <c r="L185" i="1" s="1"/>
  <c r="F183" i="1"/>
  <c r="F182" i="1"/>
  <c r="L182" i="1" s="1"/>
  <c r="F181" i="1"/>
  <c r="L181" i="1" s="1"/>
  <c r="F180" i="1"/>
  <c r="L180" i="1" s="1"/>
  <c r="F179" i="1"/>
  <c r="L179" i="1" s="1"/>
  <c r="F177" i="1"/>
  <c r="L177" i="1" s="1"/>
  <c r="F176" i="1"/>
  <c r="F175" i="1"/>
  <c r="F174" i="1"/>
  <c r="L174" i="1" s="1"/>
  <c r="F173" i="1"/>
  <c r="L173" i="1" s="1"/>
  <c r="F172" i="1"/>
  <c r="L172" i="1" s="1"/>
  <c r="F171" i="1"/>
  <c r="L171" i="1" s="1"/>
  <c r="F170" i="1"/>
  <c r="L170" i="1" s="1"/>
  <c r="F169" i="1"/>
  <c r="L169" i="1" s="1"/>
  <c r="F168" i="1"/>
  <c r="F167" i="1"/>
  <c r="F166" i="1"/>
  <c r="L166" i="1" s="1"/>
  <c r="F165" i="1"/>
  <c r="L165" i="1" s="1"/>
  <c r="F164" i="1"/>
  <c r="L164" i="1" s="1"/>
  <c r="F163" i="1"/>
  <c r="L163" i="1" s="1"/>
  <c r="F162" i="1"/>
  <c r="L162" i="1" s="1"/>
  <c r="F160" i="1"/>
  <c r="F159" i="1"/>
  <c r="F158" i="1"/>
  <c r="L158" i="1" s="1"/>
  <c r="F157" i="1"/>
  <c r="L157" i="1" s="1"/>
  <c r="F156" i="1"/>
  <c r="L156" i="1" s="1"/>
  <c r="F154" i="1"/>
  <c r="L154" i="1" s="1"/>
  <c r="F153" i="1"/>
  <c r="L153" i="1" s="1"/>
  <c r="F152" i="1"/>
  <c r="L152" i="1" s="1"/>
  <c r="F151" i="1"/>
  <c r="F149" i="1"/>
  <c r="L149" i="1" s="1"/>
  <c r="F148" i="1"/>
  <c r="L148" i="1" s="1"/>
  <c r="F144" i="1"/>
  <c r="L144" i="1" s="1"/>
  <c r="F143" i="1"/>
  <c r="L143" i="1" s="1"/>
  <c r="F142" i="1"/>
  <c r="L142" i="1" s="1"/>
  <c r="F140" i="1"/>
  <c r="L140" i="1" s="1"/>
  <c r="F139" i="1"/>
  <c r="L139" i="1" s="1"/>
  <c r="F138" i="1"/>
  <c r="L138" i="1" s="1"/>
  <c r="F137" i="1"/>
  <c r="L137" i="1" s="1"/>
  <c r="F136" i="1"/>
  <c r="L136" i="1" s="1"/>
  <c r="F134" i="1"/>
  <c r="L134" i="1" s="1"/>
  <c r="F133" i="1"/>
  <c r="L133" i="1" s="1"/>
  <c r="F132" i="1"/>
  <c r="L132" i="1" s="1"/>
  <c r="F131" i="1"/>
  <c r="L131" i="1" s="1"/>
  <c r="F130" i="1"/>
  <c r="L130" i="1" s="1"/>
  <c r="F128" i="1"/>
  <c r="L128" i="1" s="1"/>
  <c r="F126" i="1"/>
  <c r="L126" i="1" s="1"/>
  <c r="F125" i="1"/>
  <c r="L125" i="1" s="1"/>
  <c r="F124" i="1"/>
  <c r="L124" i="1" s="1"/>
  <c r="F121" i="1"/>
  <c r="L121" i="1" s="1"/>
  <c r="F120" i="1"/>
  <c r="F119" i="1"/>
  <c r="L119" i="1" s="1"/>
  <c r="F118" i="1"/>
  <c r="L118" i="1" s="1"/>
  <c r="F117" i="1"/>
  <c r="L117" i="1" s="1"/>
  <c r="F116" i="1"/>
  <c r="L116" i="1" s="1"/>
  <c r="F115" i="1"/>
  <c r="L115" i="1" s="1"/>
  <c r="F114" i="1"/>
  <c r="L114" i="1" s="1"/>
  <c r="F113" i="1"/>
  <c r="F112" i="1"/>
  <c r="L112" i="1" s="1"/>
  <c r="F111" i="1"/>
  <c r="L111" i="1" s="1"/>
  <c r="F110" i="1"/>
  <c r="L110" i="1" s="1"/>
  <c r="F109" i="1"/>
  <c r="L109" i="1" s="1"/>
  <c r="F108" i="1"/>
  <c r="L108" i="1" s="1"/>
  <c r="F107" i="1"/>
  <c r="L107" i="1" s="1"/>
  <c r="F106" i="1"/>
  <c r="L106" i="1" s="1"/>
  <c r="F105" i="1"/>
  <c r="L105" i="1" s="1"/>
  <c r="F104" i="1"/>
  <c r="L104" i="1" s="1"/>
  <c r="F103" i="1"/>
  <c r="F102" i="1"/>
  <c r="L102" i="1" s="1"/>
  <c r="F101" i="1"/>
  <c r="L101" i="1" s="1"/>
  <c r="F100" i="1"/>
  <c r="L100" i="1" s="1"/>
  <c r="F99" i="1"/>
  <c r="L99" i="1" s="1"/>
  <c r="F98" i="1"/>
  <c r="L98" i="1" s="1"/>
  <c r="F97" i="1"/>
  <c r="L97" i="1" s="1"/>
  <c r="F96" i="1"/>
  <c r="L96" i="1" s="1"/>
  <c r="F95" i="1"/>
  <c r="L95" i="1" s="1"/>
  <c r="F94" i="1"/>
  <c r="L94" i="1" s="1"/>
  <c r="F93" i="1"/>
  <c r="F90" i="1"/>
  <c r="L90" i="1" s="1"/>
  <c r="F88" i="1"/>
  <c r="L88" i="1" s="1"/>
  <c r="F87" i="1"/>
  <c r="L87" i="1" s="1"/>
  <c r="F86" i="1"/>
  <c r="L86" i="1" s="1"/>
  <c r="F85" i="1"/>
  <c r="L85" i="1" s="1"/>
  <c r="F79" i="1"/>
  <c r="L79" i="1" s="1"/>
  <c r="F78" i="1"/>
  <c r="L78" i="1" s="1"/>
  <c r="F70" i="1"/>
  <c r="L70" i="1" s="1"/>
  <c r="F69" i="1"/>
  <c r="L69" i="1" s="1"/>
  <c r="F68" i="1"/>
  <c r="L68" i="1" s="1"/>
  <c r="F67" i="1"/>
  <c r="L67" i="1" s="1"/>
  <c r="F66" i="1"/>
  <c r="L66" i="1" s="1"/>
  <c r="F65" i="1"/>
  <c r="L65" i="1" s="1"/>
  <c r="F64" i="1"/>
  <c r="L64" i="1" s="1"/>
  <c r="F63" i="1"/>
  <c r="L63" i="1" s="1"/>
  <c r="F62" i="1"/>
  <c r="F61" i="1"/>
  <c r="L61" i="1" s="1"/>
  <c r="F60" i="1"/>
  <c r="L60" i="1" s="1"/>
  <c r="F59" i="1"/>
  <c r="L59" i="1" s="1"/>
  <c r="F58" i="1"/>
  <c r="L58" i="1" s="1"/>
  <c r="F57" i="1"/>
  <c r="L57" i="1" s="1"/>
  <c r="F56" i="1"/>
  <c r="L56" i="1" s="1"/>
  <c r="F55" i="1"/>
  <c r="L55" i="1" s="1"/>
  <c r="F54" i="1"/>
  <c r="L54" i="1" s="1"/>
  <c r="F53" i="1"/>
  <c r="F52" i="1"/>
  <c r="F51" i="1"/>
  <c r="L51" i="1" s="1"/>
  <c r="F50" i="1"/>
  <c r="L50" i="1" s="1"/>
  <c r="F49" i="1"/>
  <c r="L49" i="1" s="1"/>
  <c r="F48" i="1"/>
  <c r="L48" i="1" s="1"/>
  <c r="F47" i="1"/>
  <c r="L47" i="1" s="1"/>
  <c r="F46" i="1"/>
  <c r="L46" i="1" s="1"/>
  <c r="F45" i="1"/>
  <c r="L45" i="1" s="1"/>
  <c r="F44" i="1"/>
  <c r="L44" i="1" s="1"/>
  <c r="F43" i="1"/>
  <c r="L43" i="1" s="1"/>
  <c r="F41" i="1"/>
  <c r="F40" i="1"/>
  <c r="L40" i="1" s="1"/>
  <c r="F37" i="1"/>
  <c r="L37" i="1" s="1"/>
  <c r="F35" i="1"/>
  <c r="L35" i="1" s="1"/>
  <c r="F32" i="1"/>
  <c r="L32" i="1" s="1"/>
  <c r="F31" i="1"/>
  <c r="L31" i="1" s="1"/>
  <c r="F30" i="1"/>
  <c r="L30" i="1" s="1"/>
  <c r="F29" i="1"/>
  <c r="L29" i="1" s="1"/>
  <c r="F28" i="1"/>
  <c r="L28" i="1" s="1"/>
  <c r="F27" i="1"/>
  <c r="L27" i="1" s="1"/>
  <c r="F26" i="1"/>
  <c r="L26" i="1" s="1"/>
  <c r="F25" i="1"/>
  <c r="L25" i="1" s="1"/>
  <c r="F24" i="1"/>
  <c r="L24" i="1" s="1"/>
  <c r="F23" i="1"/>
  <c r="L23" i="1" s="1"/>
  <c r="F22" i="1"/>
  <c r="L22" i="1" s="1"/>
  <c r="F21" i="1"/>
  <c r="L21" i="1" s="1"/>
  <c r="F20" i="1"/>
  <c r="L20" i="1" s="1"/>
  <c r="F19" i="1"/>
  <c r="L19" i="1" s="1"/>
  <c r="F18" i="1"/>
  <c r="L18" i="1" s="1"/>
  <c r="F17" i="1"/>
  <c r="L17" i="1" s="1"/>
  <c r="F16" i="1"/>
  <c r="L16" i="1" s="1"/>
  <c r="F15" i="1"/>
  <c r="L15" i="1" s="1"/>
  <c r="F14" i="1"/>
  <c r="L14" i="1" s="1"/>
  <c r="F13" i="1"/>
  <c r="L13" i="1" s="1"/>
  <c r="F12" i="1"/>
  <c r="L12" i="1" s="1"/>
  <c r="F11" i="1"/>
  <c r="L11" i="1" s="1"/>
  <c r="F10" i="1"/>
  <c r="L10" i="1" s="1"/>
  <c r="F9" i="1"/>
  <c r="L9" i="1" s="1"/>
  <c r="F8" i="1"/>
  <c r="L8" i="1" s="1"/>
  <c r="F7" i="1"/>
  <c r="F6" i="1"/>
  <c r="F4" i="1"/>
  <c r="L4" i="1" s="1"/>
  <c r="B5" i="3" l="1"/>
  <c r="L183" i="1"/>
  <c r="B4" i="3"/>
  <c r="L41" i="1"/>
  <c r="L52" i="1"/>
  <c r="B7" i="3"/>
  <c r="B8" i="3"/>
  <c r="L6" i="1"/>
  <c r="L167" i="1"/>
  <c r="L7" i="1"/>
  <c r="L53" i="1"/>
  <c r="L159" i="1"/>
  <c r="L168" i="1"/>
  <c r="L176" i="1"/>
  <c r="L212" i="1"/>
  <c r="L175" i="1"/>
  <c r="L62" i="1"/>
  <c r="L93" i="1"/>
  <c r="L151" i="1"/>
  <c r="L160" i="1"/>
  <c r="L203" i="1"/>
  <c r="B9" i="3"/>
  <c r="L103" i="1"/>
  <c r="B10" i="3" s="1"/>
  <c r="L223" i="1"/>
  <c r="L120" i="1"/>
  <c r="L113" i="1"/>
  <c r="K228" i="1"/>
  <c r="F228" i="1"/>
  <c r="L228" i="1" s="1"/>
  <c r="B11" i="3" s="1"/>
  <c r="B6" i="3" l="1"/>
</calcChain>
</file>

<file path=xl/sharedStrings.xml><?xml version="1.0" encoding="utf-8"?>
<sst xmlns="http://schemas.openxmlformats.org/spreadsheetml/2006/main" count="32" uniqueCount="25">
  <si>
    <t>DateTime</t>
  </si>
  <si>
    <t>Energy Regenerated (kWh)</t>
  </si>
  <si>
    <t>Energy Used (kWh)</t>
  </si>
  <si>
    <t>Distance Driven (mi)</t>
  </si>
  <si>
    <t>SOC Used</t>
  </si>
  <si>
    <t>Miles on 85% Charge</t>
  </si>
  <si>
    <t>TOTALS</t>
  </si>
  <si>
    <t>Weather</t>
  </si>
  <si>
    <t>Hi</t>
  </si>
  <si>
    <t>Lo</t>
  </si>
  <si>
    <t>Avg</t>
  </si>
  <si>
    <t>Average Daily Temperature</t>
  </si>
  <si>
    <t>Average Miles on 85% Charge</t>
  </si>
  <si>
    <t>40-49 F</t>
  </si>
  <si>
    <t>50-59 F</t>
  </si>
  <si>
    <t>60-69 F</t>
  </si>
  <si>
    <t>70-79 F</t>
  </si>
  <si>
    <t>80-89 F</t>
  </si>
  <si>
    <t>90-99 F</t>
  </si>
  <si>
    <t>&lt; 40 F</t>
  </si>
  <si>
    <t>Fleet Average Miles on 85% Charge</t>
  </si>
  <si>
    <t>Total Distance</t>
  </si>
  <si>
    <t>Total Energy Used</t>
  </si>
  <si>
    <t>Average kWh per Mile</t>
  </si>
  <si>
    <t>Total Energy Used Driving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</si>
</sst>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;@"/>
    <numFmt numFmtId="165" formatCode="#,##0.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19" fillId="0" borderId="0" xfId="0" applyFont="1"/>
    <xf numFmtId="0" fontId="18" fillId="33" borderId="10" xfId="0" applyFont="1" applyFill="1" applyBorder="1" applyAlignment="1">
      <alignment horizontal="center"/>
    </xf>
    <xf numFmtId="164" fontId="19" fillId="0" borderId="0" xfId="0" applyNumberFormat="1" applyFont="1" applyAlignment="1">
      <alignment horizontal="left"/>
    </xf>
    <xf numFmtId="0" fontId="19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164" fontId="18" fillId="34" borderId="10" xfId="0" applyNumberFormat="1" applyFont="1" applyFill="1" applyBorder="1" applyAlignment="1">
      <alignment horizontal="left"/>
    </xf>
    <xf numFmtId="3" fontId="18" fillId="34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65" fontId="18" fillId="34" borderId="10" xfId="0" applyNumberFormat="1" applyFont="1" applyFill="1" applyBorder="1" applyAlignment="1">
      <alignment horizontal="center"/>
    </xf>
    <xf numFmtId="1" fontId="18" fillId="34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66" fontId="0" fillId="0" borderId="10" xfId="0" applyNumberForma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164" fontId="18" fillId="33" borderId="14" xfId="0" applyNumberFormat="1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166" fontId="16" fillId="34" borderId="10" xfId="0" applyNumberFormat="1" applyFont="1" applyFill="1" applyBorder="1" applyAlignment="1">
      <alignment horizontal="center"/>
    </xf>
    <xf numFmtId="166" fontId="16" fillId="34" borderId="10" xfId="0" applyNumberFormat="1" applyFont="1" applyFill="1" applyBorder="1" applyAlignment="1">
      <alignment horizontal="left"/>
    </xf>
    <xf numFmtId="3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6" fillId="35" borderId="10" xfId="0" applyFont="1" applyFill="1" applyBorder="1" applyAlignment="1">
      <alignment horizontal="left"/>
    </xf>
    <xf numFmtId="3" fontId="16" fillId="35" borderId="10" xfId="0" applyNumberFormat="1" applyFont="1" applyFill="1" applyBorder="1" applyAlignment="1">
      <alignment horizontal="center"/>
    </xf>
    <xf numFmtId="2" fontId="16" fillId="35" borderId="10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Distance</a:t>
            </a:r>
            <a:r>
              <a:rPr lang="en-US" baseline="0"/>
              <a:t> Vs. Temperature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Avg Distance on 85% Charge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Summary!$A$4:$A$10</c:f>
              <c:strCache>
                <c:ptCount val="7"/>
                <c:pt idx="0">
                  <c:v>&lt; 40 F</c:v>
                </c:pt>
                <c:pt idx="1">
                  <c:v>40-49 F</c:v>
                </c:pt>
                <c:pt idx="2">
                  <c:v>50-59 F</c:v>
                </c:pt>
                <c:pt idx="3">
                  <c:v>60-69 F</c:v>
                </c:pt>
                <c:pt idx="4">
                  <c:v>70-79 F</c:v>
                </c:pt>
                <c:pt idx="5">
                  <c:v>80-89 F</c:v>
                </c:pt>
                <c:pt idx="6">
                  <c:v>90-99 F</c:v>
                </c:pt>
              </c:strCache>
            </c:strRef>
          </c:cat>
          <c:val>
            <c:numRef>
              <c:f>Summary!$B$4:$B$10</c:f>
              <c:numCache>
                <c:formatCode>0.0</c:formatCode>
                <c:ptCount val="7"/>
                <c:pt idx="0">
                  <c:v>78.001300602366214</c:v>
                </c:pt>
                <c:pt idx="1">
                  <c:v>90.762791134897441</c:v>
                </c:pt>
                <c:pt idx="2">
                  <c:v>107.82248125540137</c:v>
                </c:pt>
                <c:pt idx="3">
                  <c:v>127.55822471017196</c:v>
                </c:pt>
                <c:pt idx="4">
                  <c:v>123.871550321325</c:v>
                </c:pt>
                <c:pt idx="5">
                  <c:v>115.55438314981858</c:v>
                </c:pt>
                <c:pt idx="6">
                  <c:v>111.13308451955264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4-44EE-9B94-2BE00C5D22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9054824"/>
        <c:axId val="359055152"/>
      </c:barChart>
      <c:lineChart>
        <c:grouping val="standard"/>
        <c:varyColors val="0"/>
        <c:ser>
          <c:idx val="1"/>
          <c:order val="1"/>
          <c:tx>
            <c:v>Annual Avg Distance on 85% Charge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Summary!$A$4:$A$10</c:f>
              <c:strCache>
                <c:ptCount val="7"/>
                <c:pt idx="0">
                  <c:v>&lt; 40 F</c:v>
                </c:pt>
                <c:pt idx="1">
                  <c:v>40-49 F</c:v>
                </c:pt>
                <c:pt idx="2">
                  <c:v>50-59 F</c:v>
                </c:pt>
                <c:pt idx="3">
                  <c:v>60-69 F</c:v>
                </c:pt>
                <c:pt idx="4">
                  <c:v>70-79 F</c:v>
                </c:pt>
                <c:pt idx="5">
                  <c:v>80-89 F</c:v>
                </c:pt>
                <c:pt idx="6">
                  <c:v>90-99 F</c:v>
                </c:pt>
              </c:strCache>
            </c:strRef>
          </c:cat>
          <c:val>
            <c:numRef>
              <c:f>Summary!$Z$4:$Z$10</c:f>
              <c:numCache>
                <c:formatCode>General</c:formatCode>
                <c:ptCount val="7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44-44EE-9B94-2BE00C5D22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9054824"/>
        <c:axId val="359055152"/>
      </c:lineChart>
      <c:catAx>
        <c:axId val="359054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DAILY TEMPERATURE (F)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55152"/>
        <c:crosses val="autoZero"/>
        <c:auto val="1"/>
        <c:lblAlgn val="ctr"/>
        <c:lblOffset val="100"/>
        <c:noMultiLvlLbl val="0"/>
      </c:catAx>
      <c:valAx>
        <c:axId val="35905515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MILES ON 85%</a:t>
                </a:r>
                <a:r>
                  <a:rPr lang="en-US" baseline="0"/>
                  <a:t> CHARGE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crossAx val="359054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Miles Traveled on 85% Charge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Miles Traveled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Reports!$A$3:$A$227</c:f>
              <c:numCache>
                <c:formatCode>m/d/yy;@</c:formatCode>
                <c:ptCount val="225"/>
                <c:pt idx="0">
                  <c:v>44470</c:v>
                </c:pt>
                <c:pt idx="1">
                  <c:v>44473</c:v>
                </c:pt>
                <c:pt idx="2">
                  <c:v>44474</c:v>
                </c:pt>
                <c:pt idx="3">
                  <c:v>44475</c:v>
                </c:pt>
                <c:pt idx="4">
                  <c:v>44476</c:v>
                </c:pt>
                <c:pt idx="5">
                  <c:v>44477</c:v>
                </c:pt>
                <c:pt idx="6">
                  <c:v>44480</c:v>
                </c:pt>
                <c:pt idx="7">
                  <c:v>44481</c:v>
                </c:pt>
                <c:pt idx="8">
                  <c:v>44482</c:v>
                </c:pt>
                <c:pt idx="9">
                  <c:v>44487</c:v>
                </c:pt>
                <c:pt idx="10">
                  <c:v>44489</c:v>
                </c:pt>
                <c:pt idx="11">
                  <c:v>44490</c:v>
                </c:pt>
                <c:pt idx="12">
                  <c:v>44494</c:v>
                </c:pt>
                <c:pt idx="13">
                  <c:v>44495</c:v>
                </c:pt>
                <c:pt idx="14">
                  <c:v>44496</c:v>
                </c:pt>
                <c:pt idx="15">
                  <c:v>44498</c:v>
                </c:pt>
                <c:pt idx="16">
                  <c:v>44501</c:v>
                </c:pt>
                <c:pt idx="17">
                  <c:v>44502</c:v>
                </c:pt>
                <c:pt idx="18">
                  <c:v>44503</c:v>
                </c:pt>
                <c:pt idx="19">
                  <c:v>44505</c:v>
                </c:pt>
                <c:pt idx="20">
                  <c:v>44506</c:v>
                </c:pt>
                <c:pt idx="21">
                  <c:v>44508</c:v>
                </c:pt>
                <c:pt idx="22">
                  <c:v>44509</c:v>
                </c:pt>
                <c:pt idx="23">
                  <c:v>44510</c:v>
                </c:pt>
                <c:pt idx="24">
                  <c:v>44511</c:v>
                </c:pt>
                <c:pt idx="25">
                  <c:v>44515</c:v>
                </c:pt>
                <c:pt idx="26">
                  <c:v>44516</c:v>
                </c:pt>
                <c:pt idx="27">
                  <c:v>44517</c:v>
                </c:pt>
                <c:pt idx="28">
                  <c:v>44518</c:v>
                </c:pt>
                <c:pt idx="29">
                  <c:v>44519</c:v>
                </c:pt>
                <c:pt idx="30">
                  <c:v>44523</c:v>
                </c:pt>
                <c:pt idx="31">
                  <c:v>44524</c:v>
                </c:pt>
                <c:pt idx="32">
                  <c:v>44529</c:v>
                </c:pt>
                <c:pt idx="33">
                  <c:v>44530</c:v>
                </c:pt>
                <c:pt idx="34">
                  <c:v>44531</c:v>
                </c:pt>
                <c:pt idx="35">
                  <c:v>44532</c:v>
                </c:pt>
                <c:pt idx="36">
                  <c:v>44533</c:v>
                </c:pt>
                <c:pt idx="37">
                  <c:v>44536</c:v>
                </c:pt>
                <c:pt idx="38">
                  <c:v>44537</c:v>
                </c:pt>
                <c:pt idx="39">
                  <c:v>44538</c:v>
                </c:pt>
                <c:pt idx="40">
                  <c:v>44540</c:v>
                </c:pt>
                <c:pt idx="41">
                  <c:v>44543</c:v>
                </c:pt>
                <c:pt idx="42">
                  <c:v>44544</c:v>
                </c:pt>
                <c:pt idx="43">
                  <c:v>44545</c:v>
                </c:pt>
                <c:pt idx="44">
                  <c:v>44546</c:v>
                </c:pt>
                <c:pt idx="45">
                  <c:v>44547</c:v>
                </c:pt>
                <c:pt idx="46">
                  <c:v>44550</c:v>
                </c:pt>
                <c:pt idx="47">
                  <c:v>44551</c:v>
                </c:pt>
                <c:pt idx="48">
                  <c:v>44552</c:v>
                </c:pt>
                <c:pt idx="49">
                  <c:v>44553</c:v>
                </c:pt>
                <c:pt idx="50">
                  <c:v>44554</c:v>
                </c:pt>
                <c:pt idx="51">
                  <c:v>44557</c:v>
                </c:pt>
                <c:pt idx="52">
                  <c:v>44558</c:v>
                </c:pt>
                <c:pt idx="53">
                  <c:v>44559</c:v>
                </c:pt>
                <c:pt idx="54">
                  <c:v>44560</c:v>
                </c:pt>
                <c:pt idx="55">
                  <c:v>44561</c:v>
                </c:pt>
                <c:pt idx="56">
                  <c:v>44565</c:v>
                </c:pt>
                <c:pt idx="57">
                  <c:v>44566</c:v>
                </c:pt>
                <c:pt idx="58">
                  <c:v>44568</c:v>
                </c:pt>
                <c:pt idx="59">
                  <c:v>44569</c:v>
                </c:pt>
                <c:pt idx="60">
                  <c:v>44571</c:v>
                </c:pt>
                <c:pt idx="61">
                  <c:v>44572</c:v>
                </c:pt>
                <c:pt idx="62">
                  <c:v>44573</c:v>
                </c:pt>
                <c:pt idx="63">
                  <c:v>44574</c:v>
                </c:pt>
                <c:pt idx="64">
                  <c:v>44575</c:v>
                </c:pt>
                <c:pt idx="65">
                  <c:v>44579</c:v>
                </c:pt>
                <c:pt idx="66">
                  <c:v>44580</c:v>
                </c:pt>
                <c:pt idx="67">
                  <c:v>44581</c:v>
                </c:pt>
                <c:pt idx="68">
                  <c:v>44585</c:v>
                </c:pt>
                <c:pt idx="69">
                  <c:v>44586</c:v>
                </c:pt>
                <c:pt idx="70">
                  <c:v>44587</c:v>
                </c:pt>
                <c:pt idx="71">
                  <c:v>44589</c:v>
                </c:pt>
                <c:pt idx="72">
                  <c:v>44592</c:v>
                </c:pt>
                <c:pt idx="73">
                  <c:v>44593</c:v>
                </c:pt>
                <c:pt idx="74">
                  <c:v>44594</c:v>
                </c:pt>
                <c:pt idx="75">
                  <c:v>44595</c:v>
                </c:pt>
                <c:pt idx="76">
                  <c:v>44596</c:v>
                </c:pt>
                <c:pt idx="77">
                  <c:v>44599</c:v>
                </c:pt>
                <c:pt idx="78">
                  <c:v>44600</c:v>
                </c:pt>
                <c:pt idx="79">
                  <c:v>44601</c:v>
                </c:pt>
                <c:pt idx="80">
                  <c:v>44602</c:v>
                </c:pt>
                <c:pt idx="81">
                  <c:v>44606</c:v>
                </c:pt>
                <c:pt idx="82">
                  <c:v>44607</c:v>
                </c:pt>
                <c:pt idx="83">
                  <c:v>44608</c:v>
                </c:pt>
                <c:pt idx="84">
                  <c:v>44609</c:v>
                </c:pt>
                <c:pt idx="85">
                  <c:v>44610</c:v>
                </c:pt>
                <c:pt idx="86">
                  <c:v>44614</c:v>
                </c:pt>
                <c:pt idx="87">
                  <c:v>44615</c:v>
                </c:pt>
                <c:pt idx="88">
                  <c:v>44617</c:v>
                </c:pt>
                <c:pt idx="89">
                  <c:v>44621</c:v>
                </c:pt>
                <c:pt idx="90">
                  <c:v>44622</c:v>
                </c:pt>
                <c:pt idx="91">
                  <c:v>44623</c:v>
                </c:pt>
                <c:pt idx="92">
                  <c:v>44624</c:v>
                </c:pt>
                <c:pt idx="93">
                  <c:v>44628</c:v>
                </c:pt>
                <c:pt idx="94">
                  <c:v>44629</c:v>
                </c:pt>
                <c:pt idx="95">
                  <c:v>44630</c:v>
                </c:pt>
                <c:pt idx="96">
                  <c:v>44631</c:v>
                </c:pt>
                <c:pt idx="97">
                  <c:v>44634</c:v>
                </c:pt>
                <c:pt idx="98">
                  <c:v>44635</c:v>
                </c:pt>
                <c:pt idx="99">
                  <c:v>44636</c:v>
                </c:pt>
                <c:pt idx="100">
                  <c:v>44637</c:v>
                </c:pt>
                <c:pt idx="101">
                  <c:v>44638</c:v>
                </c:pt>
                <c:pt idx="102">
                  <c:v>44641</c:v>
                </c:pt>
                <c:pt idx="103">
                  <c:v>44642</c:v>
                </c:pt>
                <c:pt idx="104">
                  <c:v>44643</c:v>
                </c:pt>
                <c:pt idx="105">
                  <c:v>44644</c:v>
                </c:pt>
                <c:pt idx="106">
                  <c:v>44645</c:v>
                </c:pt>
                <c:pt idx="107">
                  <c:v>44648</c:v>
                </c:pt>
                <c:pt idx="108">
                  <c:v>44649</c:v>
                </c:pt>
                <c:pt idx="109">
                  <c:v>44650</c:v>
                </c:pt>
                <c:pt idx="110">
                  <c:v>44651</c:v>
                </c:pt>
                <c:pt idx="111">
                  <c:v>44652</c:v>
                </c:pt>
                <c:pt idx="112">
                  <c:v>44653</c:v>
                </c:pt>
                <c:pt idx="113">
                  <c:v>44655</c:v>
                </c:pt>
                <c:pt idx="114">
                  <c:v>44656</c:v>
                </c:pt>
                <c:pt idx="115">
                  <c:v>44657</c:v>
                </c:pt>
                <c:pt idx="116">
                  <c:v>44658</c:v>
                </c:pt>
                <c:pt idx="117">
                  <c:v>44663</c:v>
                </c:pt>
                <c:pt idx="118">
                  <c:v>44665</c:v>
                </c:pt>
                <c:pt idx="119">
                  <c:v>44666</c:v>
                </c:pt>
                <c:pt idx="120">
                  <c:v>44669</c:v>
                </c:pt>
                <c:pt idx="121">
                  <c:v>44670</c:v>
                </c:pt>
                <c:pt idx="122">
                  <c:v>44671</c:v>
                </c:pt>
                <c:pt idx="123">
                  <c:v>44672</c:v>
                </c:pt>
                <c:pt idx="124">
                  <c:v>44673</c:v>
                </c:pt>
                <c:pt idx="125">
                  <c:v>44676</c:v>
                </c:pt>
                <c:pt idx="126">
                  <c:v>44677</c:v>
                </c:pt>
                <c:pt idx="127">
                  <c:v>44678</c:v>
                </c:pt>
                <c:pt idx="128">
                  <c:v>44679</c:v>
                </c:pt>
                <c:pt idx="129">
                  <c:v>44683</c:v>
                </c:pt>
                <c:pt idx="130">
                  <c:v>44685</c:v>
                </c:pt>
                <c:pt idx="131">
                  <c:v>44687</c:v>
                </c:pt>
                <c:pt idx="132">
                  <c:v>44690</c:v>
                </c:pt>
                <c:pt idx="133">
                  <c:v>44691</c:v>
                </c:pt>
                <c:pt idx="134">
                  <c:v>44692</c:v>
                </c:pt>
                <c:pt idx="135">
                  <c:v>44693</c:v>
                </c:pt>
                <c:pt idx="136">
                  <c:v>44694</c:v>
                </c:pt>
                <c:pt idx="137">
                  <c:v>44697</c:v>
                </c:pt>
                <c:pt idx="138">
                  <c:v>44698</c:v>
                </c:pt>
                <c:pt idx="139">
                  <c:v>44699</c:v>
                </c:pt>
                <c:pt idx="140">
                  <c:v>44700</c:v>
                </c:pt>
                <c:pt idx="141">
                  <c:v>44701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44712</c:v>
                </c:pt>
                <c:pt idx="148">
                  <c:v>44713</c:v>
                </c:pt>
                <c:pt idx="149">
                  <c:v>44714</c:v>
                </c:pt>
                <c:pt idx="150">
                  <c:v>44715</c:v>
                </c:pt>
                <c:pt idx="151">
                  <c:v>44719</c:v>
                </c:pt>
                <c:pt idx="152">
                  <c:v>44720</c:v>
                </c:pt>
                <c:pt idx="153">
                  <c:v>44721</c:v>
                </c:pt>
                <c:pt idx="154">
                  <c:v>44722</c:v>
                </c:pt>
                <c:pt idx="155">
                  <c:v>44725</c:v>
                </c:pt>
                <c:pt idx="156">
                  <c:v>44726</c:v>
                </c:pt>
                <c:pt idx="157">
                  <c:v>44727</c:v>
                </c:pt>
                <c:pt idx="158">
                  <c:v>44728</c:v>
                </c:pt>
                <c:pt idx="159">
                  <c:v>44729</c:v>
                </c:pt>
                <c:pt idx="160">
                  <c:v>44732</c:v>
                </c:pt>
                <c:pt idx="161">
                  <c:v>44733</c:v>
                </c:pt>
                <c:pt idx="162">
                  <c:v>44734</c:v>
                </c:pt>
                <c:pt idx="163">
                  <c:v>44735</c:v>
                </c:pt>
                <c:pt idx="164">
                  <c:v>44736</c:v>
                </c:pt>
                <c:pt idx="165">
                  <c:v>44739</c:v>
                </c:pt>
                <c:pt idx="166">
                  <c:v>44740</c:v>
                </c:pt>
                <c:pt idx="167">
                  <c:v>44741</c:v>
                </c:pt>
                <c:pt idx="168">
                  <c:v>44742</c:v>
                </c:pt>
                <c:pt idx="169">
                  <c:v>44743</c:v>
                </c:pt>
                <c:pt idx="170">
                  <c:v>44747</c:v>
                </c:pt>
                <c:pt idx="171">
                  <c:v>44748</c:v>
                </c:pt>
                <c:pt idx="172">
                  <c:v>44749</c:v>
                </c:pt>
                <c:pt idx="173">
                  <c:v>44750</c:v>
                </c:pt>
                <c:pt idx="174">
                  <c:v>44753</c:v>
                </c:pt>
                <c:pt idx="175">
                  <c:v>44754</c:v>
                </c:pt>
                <c:pt idx="176">
                  <c:v>44755</c:v>
                </c:pt>
                <c:pt idx="177">
                  <c:v>44756</c:v>
                </c:pt>
                <c:pt idx="178">
                  <c:v>44757</c:v>
                </c:pt>
                <c:pt idx="179">
                  <c:v>44760</c:v>
                </c:pt>
                <c:pt idx="180">
                  <c:v>44761</c:v>
                </c:pt>
                <c:pt idx="181">
                  <c:v>44762</c:v>
                </c:pt>
                <c:pt idx="182">
                  <c:v>44767</c:v>
                </c:pt>
                <c:pt idx="183">
                  <c:v>44768</c:v>
                </c:pt>
                <c:pt idx="184">
                  <c:v>44769</c:v>
                </c:pt>
                <c:pt idx="185">
                  <c:v>44770</c:v>
                </c:pt>
                <c:pt idx="186">
                  <c:v>44771</c:v>
                </c:pt>
                <c:pt idx="187">
                  <c:v>44774</c:v>
                </c:pt>
                <c:pt idx="188">
                  <c:v>44776</c:v>
                </c:pt>
                <c:pt idx="189">
                  <c:v>44777</c:v>
                </c:pt>
                <c:pt idx="190">
                  <c:v>44778</c:v>
                </c:pt>
                <c:pt idx="191">
                  <c:v>44782</c:v>
                </c:pt>
                <c:pt idx="192">
                  <c:v>44783</c:v>
                </c:pt>
                <c:pt idx="193">
                  <c:v>44784</c:v>
                </c:pt>
                <c:pt idx="194">
                  <c:v>44785</c:v>
                </c:pt>
                <c:pt idx="195">
                  <c:v>44788</c:v>
                </c:pt>
                <c:pt idx="196">
                  <c:v>44789</c:v>
                </c:pt>
                <c:pt idx="197">
                  <c:v>44790</c:v>
                </c:pt>
                <c:pt idx="198">
                  <c:v>44791</c:v>
                </c:pt>
                <c:pt idx="199">
                  <c:v>44792</c:v>
                </c:pt>
                <c:pt idx="200">
                  <c:v>44848</c:v>
                </c:pt>
                <c:pt idx="201">
                  <c:v>44851</c:v>
                </c:pt>
                <c:pt idx="202">
                  <c:v>44852</c:v>
                </c:pt>
                <c:pt idx="203">
                  <c:v>44853</c:v>
                </c:pt>
                <c:pt idx="204">
                  <c:v>44854</c:v>
                </c:pt>
                <c:pt idx="205">
                  <c:v>44855</c:v>
                </c:pt>
                <c:pt idx="206">
                  <c:v>44858</c:v>
                </c:pt>
                <c:pt idx="207">
                  <c:v>44859</c:v>
                </c:pt>
                <c:pt idx="208">
                  <c:v>44860</c:v>
                </c:pt>
                <c:pt idx="209">
                  <c:v>44862</c:v>
                </c:pt>
                <c:pt idx="210">
                  <c:v>44865</c:v>
                </c:pt>
                <c:pt idx="211">
                  <c:v>44866</c:v>
                </c:pt>
                <c:pt idx="212">
                  <c:v>44867</c:v>
                </c:pt>
                <c:pt idx="213">
                  <c:v>44868</c:v>
                </c:pt>
                <c:pt idx="214">
                  <c:v>44869</c:v>
                </c:pt>
                <c:pt idx="215">
                  <c:v>44872</c:v>
                </c:pt>
                <c:pt idx="216">
                  <c:v>44873</c:v>
                </c:pt>
                <c:pt idx="217">
                  <c:v>44874</c:v>
                </c:pt>
                <c:pt idx="218">
                  <c:v>44875</c:v>
                </c:pt>
                <c:pt idx="219">
                  <c:v>44879</c:v>
                </c:pt>
                <c:pt idx="220">
                  <c:v>44882</c:v>
                </c:pt>
                <c:pt idx="221">
                  <c:v>44883</c:v>
                </c:pt>
                <c:pt idx="222">
                  <c:v>44886</c:v>
                </c:pt>
                <c:pt idx="223">
                  <c:v>44887</c:v>
                </c:pt>
                <c:pt idx="224">
                  <c:v>44888</c:v>
                </c:pt>
              </c:numCache>
            </c:numRef>
          </c:cat>
          <c:val>
            <c:numRef>
              <c:f>Reports!$L$3:$L$227</c:f>
              <c:numCache>
                <c:formatCode>0</c:formatCode>
                <c:ptCount val="225"/>
                <c:pt idx="0">
                  <c:v>152.34274027181235</c:v>
                </c:pt>
                <c:pt idx="1">
                  <c:v>97.267470903788279</c:v>
                </c:pt>
                <c:pt idx="2">
                  <c:v>128.48767211828601</c:v>
                </c:pt>
                <c:pt idx="3">
                  <c:v>111.41379571651416</c:v>
                </c:pt>
                <c:pt idx="4">
                  <c:v>129.43648690036406</c:v>
                </c:pt>
                <c:pt idx="5">
                  <c:v>114.14172028039182</c:v>
                </c:pt>
                <c:pt idx="6">
                  <c:v>138.74169234113376</c:v>
                </c:pt>
                <c:pt idx="7">
                  <c:v>146.75856890846748</c:v>
                </c:pt>
                <c:pt idx="8">
                  <c:v>119.57362567745756</c:v>
                </c:pt>
                <c:pt idx="9">
                  <c:v>173.61572743011166</c:v>
                </c:pt>
                <c:pt idx="10">
                  <c:v>135.99158384456396</c:v>
                </c:pt>
                <c:pt idx="11">
                  <c:v>96.719116675501638</c:v>
                </c:pt>
                <c:pt idx="12">
                  <c:v>124.46319750336085</c:v>
                </c:pt>
                <c:pt idx="13">
                  <c:v>110.08949919967478</c:v>
                </c:pt>
                <c:pt idx="14">
                  <c:v>121.25483411196232</c:v>
                </c:pt>
                <c:pt idx="15">
                  <c:v>157.40482997555057</c:v>
                </c:pt>
                <c:pt idx="16">
                  <c:v>125.16922479537671</c:v>
                </c:pt>
                <c:pt idx="17">
                  <c:v>124.52200274196773</c:v>
                </c:pt>
                <c:pt idx="18">
                  <c:v>109.49677650990941</c:v>
                </c:pt>
                <c:pt idx="19">
                  <c:v>81.886503215955585</c:v>
                </c:pt>
                <c:pt idx="20">
                  <c:v>110.87074402158153</c:v>
                </c:pt>
                <c:pt idx="21">
                  <c:v>114.37449585287165</c:v>
                </c:pt>
                <c:pt idx="22">
                  <c:v>105.80489120830336</c:v>
                </c:pt>
                <c:pt idx="23">
                  <c:v>108.53663037182282</c:v>
                </c:pt>
                <c:pt idx="24">
                  <c:v>120.49416752041765</c:v>
                </c:pt>
                <c:pt idx="25">
                  <c:v>103.77117088450757</c:v>
                </c:pt>
                <c:pt idx="26">
                  <c:v>71.343607239969131</c:v>
                </c:pt>
                <c:pt idx="27">
                  <c:v>104.46456747757308</c:v>
                </c:pt>
                <c:pt idx="28">
                  <c:v>125.3726218680864</c:v>
                </c:pt>
                <c:pt idx="29">
                  <c:v>90.679568703564357</c:v>
                </c:pt>
                <c:pt idx="30">
                  <c:v>64.022128095292842</c:v>
                </c:pt>
                <c:pt idx="31">
                  <c:v>74.212967961814485</c:v>
                </c:pt>
                <c:pt idx="32">
                  <c:v>81.676205585873362</c:v>
                </c:pt>
                <c:pt idx="33">
                  <c:v>103.78653416585266</c:v>
                </c:pt>
                <c:pt idx="34">
                  <c:v>80.629486734491223</c:v>
                </c:pt>
                <c:pt idx="35">
                  <c:v>107.07021970229255</c:v>
                </c:pt>
                <c:pt idx="36">
                  <c:v>110.25100142319342</c:v>
                </c:pt>
                <c:pt idx="37">
                  <c:v>107.45453368473372</c:v>
                </c:pt>
                <c:pt idx="38">
                  <c:v>92.724190095258848</c:v>
                </c:pt>
                <c:pt idx="39">
                  <c:v>82.845229843486464</c:v>
                </c:pt>
                <c:pt idx="40">
                  <c:v>95.20374743382682</c:v>
                </c:pt>
                <c:pt idx="41">
                  <c:v>96.858590197997273</c:v>
                </c:pt>
                <c:pt idx="42">
                  <c:v>100.66719866847298</c:v>
                </c:pt>
                <c:pt idx="43">
                  <c:v>98.896459696542848</c:v>
                </c:pt>
                <c:pt idx="44">
                  <c:v>110.47705158778732</c:v>
                </c:pt>
                <c:pt idx="45">
                  <c:v>115.92232349935604</c:v>
                </c:pt>
                <c:pt idx="46">
                  <c:v>73.263469545186169</c:v>
                </c:pt>
                <c:pt idx="47">
                  <c:v>69.001893651441392</c:v>
                </c:pt>
                <c:pt idx="48">
                  <c:v>89.836723932666985</c:v>
                </c:pt>
                <c:pt idx="49">
                  <c:v>83.315409318073392</c:v>
                </c:pt>
                <c:pt idx="50">
                  <c:v>93.954088182861</c:v>
                </c:pt>
                <c:pt idx="51">
                  <c:v>106.06732208680398</c:v>
                </c:pt>
                <c:pt idx="52">
                  <c:v>130.26419351972535</c:v>
                </c:pt>
                <c:pt idx="53">
                  <c:v>134.621882445099</c:v>
                </c:pt>
                <c:pt idx="54">
                  <c:v>139.50065707179093</c:v>
                </c:pt>
                <c:pt idx="55">
                  <c:v>129.57169682976792</c:v>
                </c:pt>
                <c:pt idx="56">
                  <c:v>79.139524268602969</c:v>
                </c:pt>
                <c:pt idx="57">
                  <c:v>83.639234638292535</c:v>
                </c:pt>
                <c:pt idx="58">
                  <c:v>85.945709586275484</c:v>
                </c:pt>
                <c:pt idx="59">
                  <c:v>83.023378960047353</c:v>
                </c:pt>
                <c:pt idx="60">
                  <c:v>81.772627744854802</c:v>
                </c:pt>
                <c:pt idx="61">
                  <c:v>78.072811866152136</c:v>
                </c:pt>
                <c:pt idx="62">
                  <c:v>73.494982644849927</c:v>
                </c:pt>
                <c:pt idx="63">
                  <c:v>81.199666340825246</c:v>
                </c:pt>
                <c:pt idx="64">
                  <c:v>89.201143605780373</c:v>
                </c:pt>
                <c:pt idx="65">
                  <c:v>78.019814197300761</c:v>
                </c:pt>
                <c:pt idx="66">
                  <c:v>88.044084571397065</c:v>
                </c:pt>
                <c:pt idx="67">
                  <c:v>78.295516180456175</c:v>
                </c:pt>
                <c:pt idx="68">
                  <c:v>74.799137788223234</c:v>
                </c:pt>
                <c:pt idx="69">
                  <c:v>78.36900326169237</c:v>
                </c:pt>
                <c:pt idx="70">
                  <c:v>82.174824633894076</c:v>
                </c:pt>
                <c:pt idx="71">
                  <c:v>78.235970872833832</c:v>
                </c:pt>
                <c:pt idx="72">
                  <c:v>71.852984950866229</c:v>
                </c:pt>
                <c:pt idx="73">
                  <c:v>102.52127385519796</c:v>
                </c:pt>
                <c:pt idx="74">
                  <c:v>85.322571218804313</c:v>
                </c:pt>
                <c:pt idx="75">
                  <c:v>116.48525346352464</c:v>
                </c:pt>
                <c:pt idx="76">
                  <c:v>130.33396028487658</c:v>
                </c:pt>
                <c:pt idx="77">
                  <c:v>72.281464699545012</c:v>
                </c:pt>
                <c:pt idx="78">
                  <c:v>79.689308850032404</c:v>
                </c:pt>
                <c:pt idx="79">
                  <c:v>85.767162923290257</c:v>
                </c:pt>
                <c:pt idx="80">
                  <c:v>85.908691471892467</c:v>
                </c:pt>
                <c:pt idx="81">
                  <c:v>75.795038510369494</c:v>
                </c:pt>
                <c:pt idx="82">
                  <c:v>78.627077436754746</c:v>
                </c:pt>
                <c:pt idx="83">
                  <c:v>104.66737451422239</c:v>
                </c:pt>
                <c:pt idx="84">
                  <c:v>117.62743731060998</c:v>
                </c:pt>
                <c:pt idx="85">
                  <c:v>107.97666431703475</c:v>
                </c:pt>
                <c:pt idx="86">
                  <c:v>116.52936211361846</c:v>
                </c:pt>
                <c:pt idx="87">
                  <c:v>130.82478742490491</c:v>
                </c:pt>
                <c:pt idx="88">
                  <c:v>94.399161201217069</c:v>
                </c:pt>
                <c:pt idx="89">
                  <c:v>94.192573070029141</c:v>
                </c:pt>
                <c:pt idx="90">
                  <c:v>105.15627280307612</c:v>
                </c:pt>
                <c:pt idx="91">
                  <c:v>115.4856370181117</c:v>
                </c:pt>
                <c:pt idx="92">
                  <c:v>108.20176665571083</c:v>
                </c:pt>
                <c:pt idx="93">
                  <c:v>122.18840275867035</c:v>
                </c:pt>
                <c:pt idx="94">
                  <c:v>93.331938396802229</c:v>
                </c:pt>
                <c:pt idx="95">
                  <c:v>84.268791711216821</c:v>
                </c:pt>
                <c:pt idx="96">
                  <c:v>98.454346813530378</c:v>
                </c:pt>
                <c:pt idx="97">
                  <c:v>96.098704140166916</c:v>
                </c:pt>
                <c:pt idx="98">
                  <c:v>105.45022847089274</c:v>
                </c:pt>
                <c:pt idx="99">
                  <c:v>102.66527608858254</c:v>
                </c:pt>
                <c:pt idx="100">
                  <c:v>123.9037023200387</c:v>
                </c:pt>
                <c:pt idx="101">
                  <c:v>127.7635071640793</c:v>
                </c:pt>
                <c:pt idx="102">
                  <c:v>107.05006765645493</c:v>
                </c:pt>
                <c:pt idx="103">
                  <c:v>115.83563322268731</c:v>
                </c:pt>
                <c:pt idx="104">
                  <c:v>124.33163267022226</c:v>
                </c:pt>
                <c:pt idx="105">
                  <c:v>158.11955057464263</c:v>
                </c:pt>
                <c:pt idx="106">
                  <c:v>129.82624045129108</c:v>
                </c:pt>
                <c:pt idx="107">
                  <c:v>97.944076962528328</c:v>
                </c:pt>
                <c:pt idx="108">
                  <c:v>94.193217515624099</c:v>
                </c:pt>
                <c:pt idx="109">
                  <c:v>88.768584343406616</c:v>
                </c:pt>
                <c:pt idx="110">
                  <c:v>142.30339576426155</c:v>
                </c:pt>
                <c:pt idx="111">
                  <c:v>123.62620393914646</c:v>
                </c:pt>
                <c:pt idx="112">
                  <c:v>78.810749880786489</c:v>
                </c:pt>
                <c:pt idx="113">
                  <c:v>107.04985566693917</c:v>
                </c:pt>
                <c:pt idx="114">
                  <c:v>121.33314461835482</c:v>
                </c:pt>
                <c:pt idx="115">
                  <c:v>136.88887569150492</c:v>
                </c:pt>
                <c:pt idx="116">
                  <c:v>139.98743986902298</c:v>
                </c:pt>
                <c:pt idx="117">
                  <c:v>123.34098852752065</c:v>
                </c:pt>
                <c:pt idx="118">
                  <c:v>123.92471715183423</c:v>
                </c:pt>
                <c:pt idx="119">
                  <c:v>115.0914056507421</c:v>
                </c:pt>
                <c:pt idx="120">
                  <c:v>81.620057613536844</c:v>
                </c:pt>
                <c:pt idx="121">
                  <c:v>104.53450152872807</c:v>
                </c:pt>
                <c:pt idx="122">
                  <c:v>99.822531153845631</c:v>
                </c:pt>
                <c:pt idx="123">
                  <c:v>115.79939214526007</c:v>
                </c:pt>
                <c:pt idx="124">
                  <c:v>138.10563828310109</c:v>
                </c:pt>
                <c:pt idx="125">
                  <c:v>121.10950598263372</c:v>
                </c:pt>
                <c:pt idx="126">
                  <c:v>148.22309357647092</c:v>
                </c:pt>
                <c:pt idx="127">
                  <c:v>92.378868144821809</c:v>
                </c:pt>
                <c:pt idx="128">
                  <c:v>121.43942182531859</c:v>
                </c:pt>
                <c:pt idx="129">
                  <c:v>138.62722711433537</c:v>
                </c:pt>
                <c:pt idx="130">
                  <c:v>117.54939299112002</c:v>
                </c:pt>
                <c:pt idx="131">
                  <c:v>141.4325565967481</c:v>
                </c:pt>
                <c:pt idx="132">
                  <c:v>111.22329671352412</c:v>
                </c:pt>
                <c:pt idx="133">
                  <c:v>119.32852497605728</c:v>
                </c:pt>
                <c:pt idx="134">
                  <c:v>122.25801838098911</c:v>
                </c:pt>
                <c:pt idx="135">
                  <c:v>128.27718597833439</c:v>
                </c:pt>
                <c:pt idx="136">
                  <c:v>134.05088788182013</c:v>
                </c:pt>
                <c:pt idx="137">
                  <c:v>126.51427895359788</c:v>
                </c:pt>
                <c:pt idx="138">
                  <c:v>111.27487066441172</c:v>
                </c:pt>
                <c:pt idx="139">
                  <c:v>103.88892819422901</c:v>
                </c:pt>
                <c:pt idx="140">
                  <c:v>115.93197531961229</c:v>
                </c:pt>
                <c:pt idx="141">
                  <c:v>114.25992374984767</c:v>
                </c:pt>
                <c:pt idx="142">
                  <c:v>121.18061223007118</c:v>
                </c:pt>
                <c:pt idx="143">
                  <c:v>132.65544174974724</c:v>
                </c:pt>
                <c:pt idx="144">
                  <c:v>137.14076777813929</c:v>
                </c:pt>
                <c:pt idx="145">
                  <c:v>135.42795342592194</c:v>
                </c:pt>
                <c:pt idx="146">
                  <c:v>137.62757765167362</c:v>
                </c:pt>
                <c:pt idx="147">
                  <c:v>127.19192051153382</c:v>
                </c:pt>
                <c:pt idx="148">
                  <c:v>106.03048609327095</c:v>
                </c:pt>
                <c:pt idx="149">
                  <c:v>114.9912995827589</c:v>
                </c:pt>
                <c:pt idx="150">
                  <c:v>110.09652267724279</c:v>
                </c:pt>
                <c:pt idx="151">
                  <c:v>119.74209260053169</c:v>
                </c:pt>
                <c:pt idx="152">
                  <c:v>120.43034844983463</c:v>
                </c:pt>
                <c:pt idx="153">
                  <c:v>127.27018967324648</c:v>
                </c:pt>
                <c:pt idx="154">
                  <c:v>133.52571802144186</c:v>
                </c:pt>
                <c:pt idx="155">
                  <c:v>116.74950334977406</c:v>
                </c:pt>
                <c:pt idx="156">
                  <c:v>120.6382955118282</c:v>
                </c:pt>
                <c:pt idx="157">
                  <c:v>116.02247633441583</c:v>
                </c:pt>
                <c:pt idx="158">
                  <c:v>121.11729928909355</c:v>
                </c:pt>
                <c:pt idx="159">
                  <c:v>146.27852390999851</c:v>
                </c:pt>
                <c:pt idx="160">
                  <c:v>135.96880679317906</c:v>
                </c:pt>
                <c:pt idx="161">
                  <c:v>132.25334832963725</c:v>
                </c:pt>
                <c:pt idx="162">
                  <c:v>123.31339823759318</c:v>
                </c:pt>
                <c:pt idx="163">
                  <c:v>122.06929813471281</c:v>
                </c:pt>
                <c:pt idx="164">
                  <c:v>126.46963230943442</c:v>
                </c:pt>
                <c:pt idx="165">
                  <c:v>119.99812988946891</c:v>
                </c:pt>
                <c:pt idx="166">
                  <c:v>131.91664178222919</c:v>
                </c:pt>
                <c:pt idx="167">
                  <c:v>131.10133201298152</c:v>
                </c:pt>
                <c:pt idx="168">
                  <c:v>126.69529441836977</c:v>
                </c:pt>
                <c:pt idx="169">
                  <c:v>114.96236319261291</c:v>
                </c:pt>
                <c:pt idx="170">
                  <c:v>116.97821807588329</c:v>
                </c:pt>
                <c:pt idx="171">
                  <c:v>117.71652804142894</c:v>
                </c:pt>
                <c:pt idx="172">
                  <c:v>115.34256877997234</c:v>
                </c:pt>
                <c:pt idx="173">
                  <c:v>127.49954030940461</c:v>
                </c:pt>
                <c:pt idx="174">
                  <c:v>133.514699018806</c:v>
                </c:pt>
                <c:pt idx="175">
                  <c:v>125.5197407293696</c:v>
                </c:pt>
                <c:pt idx="176">
                  <c:v>123.54487564796393</c:v>
                </c:pt>
                <c:pt idx="177">
                  <c:v>123.26862823188773</c:v>
                </c:pt>
                <c:pt idx="178">
                  <c:v>122.21953853528549</c:v>
                </c:pt>
                <c:pt idx="179">
                  <c:v>119.0931042785645</c:v>
                </c:pt>
                <c:pt idx="180">
                  <c:v>115.54953777067516</c:v>
                </c:pt>
                <c:pt idx="181">
                  <c:v>121.9691579378383</c:v>
                </c:pt>
                <c:pt idx="182">
                  <c:v>114.98603364683737</c:v>
                </c:pt>
                <c:pt idx="183">
                  <c:v>110.18119460130573</c:v>
                </c:pt>
                <c:pt idx="184">
                  <c:v>108.77198106042981</c:v>
                </c:pt>
                <c:pt idx="185">
                  <c:v>107.5251241623405</c:v>
                </c:pt>
                <c:pt idx="186">
                  <c:v>108.81831136862391</c:v>
                </c:pt>
                <c:pt idx="187">
                  <c:v>105.54078561497353</c:v>
                </c:pt>
                <c:pt idx="188">
                  <c:v>108.44107123260946</c:v>
                </c:pt>
                <c:pt idx="189">
                  <c:v>102.45078963633325</c:v>
                </c:pt>
                <c:pt idx="190">
                  <c:v>108.18098850046113</c:v>
                </c:pt>
                <c:pt idx="191">
                  <c:v>104.78692201627044</c:v>
                </c:pt>
                <c:pt idx="192">
                  <c:v>113.76105793441978</c:v>
                </c:pt>
                <c:pt idx="193">
                  <c:v>119.27502476446017</c:v>
                </c:pt>
                <c:pt idx="194">
                  <c:v>123.72912578832506</c:v>
                </c:pt>
                <c:pt idx="195">
                  <c:v>136.71593223986849</c:v>
                </c:pt>
                <c:pt idx="196">
                  <c:v>128.9512978370168</c:v>
                </c:pt>
                <c:pt idx="197">
                  <c:v>122.29434118783752</c:v>
                </c:pt>
                <c:pt idx="198">
                  <c:v>133.16632116016268</c:v>
                </c:pt>
                <c:pt idx="199">
                  <c:v>122.56677554247997</c:v>
                </c:pt>
                <c:pt idx="200">
                  <c:v>133.96289238058836</c:v>
                </c:pt>
                <c:pt idx="201">
                  <c:v>136.53918193433162</c:v>
                </c:pt>
                <c:pt idx="202">
                  <c:v>113.95228864527468</c:v>
                </c:pt>
                <c:pt idx="203">
                  <c:v>104.84085441024371</c:v>
                </c:pt>
                <c:pt idx="204">
                  <c:v>112.64120553210621</c:v>
                </c:pt>
                <c:pt idx="205">
                  <c:v>98.636236676803705</c:v>
                </c:pt>
                <c:pt idx="206">
                  <c:v>116.56836049302956</c:v>
                </c:pt>
                <c:pt idx="207">
                  <c:v>107.97891500326523</c:v>
                </c:pt>
                <c:pt idx="208">
                  <c:v>136.69199199524166</c:v>
                </c:pt>
                <c:pt idx="209">
                  <c:v>112.5818173214743</c:v>
                </c:pt>
                <c:pt idx="210">
                  <c:v>115.58408990763515</c:v>
                </c:pt>
                <c:pt idx="211">
                  <c:v>133.13616472711709</c:v>
                </c:pt>
                <c:pt idx="212">
                  <c:v>123.66779133670391</c:v>
                </c:pt>
                <c:pt idx="213">
                  <c:v>119.08485758585513</c:v>
                </c:pt>
                <c:pt idx="214">
                  <c:v>129.55131547885776</c:v>
                </c:pt>
                <c:pt idx="215">
                  <c:v>123.49103468195095</c:v>
                </c:pt>
                <c:pt idx="216">
                  <c:v>121.29048605211035</c:v>
                </c:pt>
                <c:pt idx="217">
                  <c:v>107.80416765129903</c:v>
                </c:pt>
                <c:pt idx="218">
                  <c:v>114.72442105197628</c:v>
                </c:pt>
                <c:pt idx="219">
                  <c:v>80.504946476433474</c:v>
                </c:pt>
                <c:pt idx="220">
                  <c:v>73.022464333405154</c:v>
                </c:pt>
                <c:pt idx="221">
                  <c:v>81.563578782459416</c:v>
                </c:pt>
                <c:pt idx="222">
                  <c:v>76.681647198753694</c:v>
                </c:pt>
                <c:pt idx="223">
                  <c:v>93.861216954731418</c:v>
                </c:pt>
                <c:pt idx="224">
                  <c:v>95.498850420112319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61-425B-8FBC-558E5C8D0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49512"/>
        <c:axId val="611253776"/>
      </c:lineChart>
      <c:lineChart>
        <c:grouping val="standard"/>
        <c:varyColors val="0"/>
        <c:ser>
          <c:idx val="1"/>
          <c:order val="1"/>
          <c:tx>
            <c:v>Average Daily Temp (F)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Reports!$O$3:$O$227</c:f>
              <c:numCache>
                <c:formatCode>#,##0.0</c:formatCode>
                <c:ptCount val="225"/>
                <c:pt idx="0">
                  <c:v>67</c:v>
                </c:pt>
                <c:pt idx="1">
                  <c:v>71.7</c:v>
                </c:pt>
                <c:pt idx="2">
                  <c:v>73.900000000000006</c:v>
                </c:pt>
                <c:pt idx="3">
                  <c:v>73.3</c:v>
                </c:pt>
                <c:pt idx="4">
                  <c:v>71.099999999999994</c:v>
                </c:pt>
                <c:pt idx="5">
                  <c:v>69.900000000000006</c:v>
                </c:pt>
                <c:pt idx="6">
                  <c:v>67.5</c:v>
                </c:pt>
                <c:pt idx="7">
                  <c:v>65</c:v>
                </c:pt>
                <c:pt idx="8">
                  <c:v>66.7</c:v>
                </c:pt>
                <c:pt idx="9">
                  <c:v>55.6</c:v>
                </c:pt>
                <c:pt idx="10">
                  <c:v>60.3</c:v>
                </c:pt>
                <c:pt idx="11">
                  <c:v>64.2</c:v>
                </c:pt>
                <c:pt idx="12">
                  <c:v>67.7</c:v>
                </c:pt>
                <c:pt idx="13">
                  <c:v>60.3</c:v>
                </c:pt>
                <c:pt idx="14">
                  <c:v>55.6</c:v>
                </c:pt>
                <c:pt idx="15">
                  <c:v>61.9</c:v>
                </c:pt>
                <c:pt idx="16">
                  <c:v>55.2</c:v>
                </c:pt>
                <c:pt idx="17">
                  <c:v>52</c:v>
                </c:pt>
                <c:pt idx="18">
                  <c:v>47.8</c:v>
                </c:pt>
                <c:pt idx="19">
                  <c:v>42.5</c:v>
                </c:pt>
                <c:pt idx="20">
                  <c:v>46.2</c:v>
                </c:pt>
                <c:pt idx="21">
                  <c:v>51.2</c:v>
                </c:pt>
                <c:pt idx="22">
                  <c:v>56.1</c:v>
                </c:pt>
                <c:pt idx="23">
                  <c:v>59.5</c:v>
                </c:pt>
                <c:pt idx="24">
                  <c:v>61.5</c:v>
                </c:pt>
                <c:pt idx="25">
                  <c:v>44.2</c:v>
                </c:pt>
                <c:pt idx="26">
                  <c:v>48.6</c:v>
                </c:pt>
                <c:pt idx="27">
                  <c:v>58.5</c:v>
                </c:pt>
                <c:pt idx="28">
                  <c:v>63</c:v>
                </c:pt>
                <c:pt idx="29">
                  <c:v>45.2</c:v>
                </c:pt>
                <c:pt idx="30">
                  <c:v>37.799999999999997</c:v>
                </c:pt>
                <c:pt idx="31">
                  <c:v>37.4</c:v>
                </c:pt>
                <c:pt idx="32">
                  <c:v>40.700000000000003</c:v>
                </c:pt>
                <c:pt idx="33">
                  <c:v>42</c:v>
                </c:pt>
                <c:pt idx="34">
                  <c:v>50.2</c:v>
                </c:pt>
                <c:pt idx="35">
                  <c:v>56.4</c:v>
                </c:pt>
                <c:pt idx="36">
                  <c:v>58.7</c:v>
                </c:pt>
                <c:pt idx="37">
                  <c:v>59.9</c:v>
                </c:pt>
                <c:pt idx="38">
                  <c:v>46.5</c:v>
                </c:pt>
                <c:pt idx="39">
                  <c:v>40.799999999999997</c:v>
                </c:pt>
                <c:pt idx="40">
                  <c:v>49.1</c:v>
                </c:pt>
                <c:pt idx="41">
                  <c:v>41.2</c:v>
                </c:pt>
                <c:pt idx="42">
                  <c:v>43.7</c:v>
                </c:pt>
                <c:pt idx="43">
                  <c:v>43.5</c:v>
                </c:pt>
                <c:pt idx="44">
                  <c:v>53.5</c:v>
                </c:pt>
                <c:pt idx="45">
                  <c:v>62.5</c:v>
                </c:pt>
                <c:pt idx="46">
                  <c:v>34.6</c:v>
                </c:pt>
                <c:pt idx="47">
                  <c:v>36.799999999999997</c:v>
                </c:pt>
                <c:pt idx="48">
                  <c:v>45.1</c:v>
                </c:pt>
                <c:pt idx="49">
                  <c:v>39.5</c:v>
                </c:pt>
                <c:pt idx="50">
                  <c:v>48.8</c:v>
                </c:pt>
                <c:pt idx="51">
                  <c:v>55.1</c:v>
                </c:pt>
                <c:pt idx="52">
                  <c:v>62.5</c:v>
                </c:pt>
                <c:pt idx="53">
                  <c:v>67.3</c:v>
                </c:pt>
                <c:pt idx="54">
                  <c:v>64.900000000000006</c:v>
                </c:pt>
                <c:pt idx="55">
                  <c:v>64.900000000000006</c:v>
                </c:pt>
                <c:pt idx="56">
                  <c:v>33.5</c:v>
                </c:pt>
                <c:pt idx="57">
                  <c:v>45.2</c:v>
                </c:pt>
                <c:pt idx="58">
                  <c:v>36.6</c:v>
                </c:pt>
                <c:pt idx="59">
                  <c:v>31.4</c:v>
                </c:pt>
                <c:pt idx="60">
                  <c:v>42.8</c:v>
                </c:pt>
                <c:pt idx="61">
                  <c:v>32.799999999999997</c:v>
                </c:pt>
                <c:pt idx="62">
                  <c:v>37.9</c:v>
                </c:pt>
                <c:pt idx="63">
                  <c:v>41.4</c:v>
                </c:pt>
                <c:pt idx="64">
                  <c:v>44.3</c:v>
                </c:pt>
                <c:pt idx="65">
                  <c:v>35.5</c:v>
                </c:pt>
                <c:pt idx="66">
                  <c:v>44</c:v>
                </c:pt>
                <c:pt idx="67">
                  <c:v>39.700000000000003</c:v>
                </c:pt>
                <c:pt idx="68">
                  <c:v>39.200000000000003</c:v>
                </c:pt>
                <c:pt idx="69">
                  <c:v>45.4</c:v>
                </c:pt>
                <c:pt idx="70">
                  <c:v>34.799999999999997</c:v>
                </c:pt>
                <c:pt idx="71">
                  <c:v>37.1</c:v>
                </c:pt>
                <c:pt idx="72">
                  <c:v>36</c:v>
                </c:pt>
                <c:pt idx="73">
                  <c:v>37.9</c:v>
                </c:pt>
                <c:pt idx="74">
                  <c:v>45.5</c:v>
                </c:pt>
                <c:pt idx="75">
                  <c:v>58.6</c:v>
                </c:pt>
                <c:pt idx="76">
                  <c:v>62.3</c:v>
                </c:pt>
                <c:pt idx="77">
                  <c:v>34.9</c:v>
                </c:pt>
                <c:pt idx="78">
                  <c:v>38.799999999999997</c:v>
                </c:pt>
                <c:pt idx="79">
                  <c:v>43.7</c:v>
                </c:pt>
                <c:pt idx="80">
                  <c:v>50.9</c:v>
                </c:pt>
                <c:pt idx="81">
                  <c:v>34.5</c:v>
                </c:pt>
                <c:pt idx="82">
                  <c:v>38.299999999999997</c:v>
                </c:pt>
                <c:pt idx="83">
                  <c:v>50.5</c:v>
                </c:pt>
                <c:pt idx="84">
                  <c:v>64.599999999999994</c:v>
                </c:pt>
                <c:pt idx="85">
                  <c:v>60.4</c:v>
                </c:pt>
                <c:pt idx="86">
                  <c:v>65</c:v>
                </c:pt>
                <c:pt idx="87">
                  <c:v>63.3</c:v>
                </c:pt>
                <c:pt idx="88">
                  <c:v>52</c:v>
                </c:pt>
                <c:pt idx="89">
                  <c:v>50.3</c:v>
                </c:pt>
                <c:pt idx="90">
                  <c:v>58.1</c:v>
                </c:pt>
                <c:pt idx="91">
                  <c:v>64.7</c:v>
                </c:pt>
                <c:pt idx="92">
                  <c:v>50.4</c:v>
                </c:pt>
                <c:pt idx="93">
                  <c:v>56.7</c:v>
                </c:pt>
                <c:pt idx="94">
                  <c:v>48.6</c:v>
                </c:pt>
                <c:pt idx="95">
                  <c:v>45.6</c:v>
                </c:pt>
                <c:pt idx="96">
                  <c:v>51</c:v>
                </c:pt>
                <c:pt idx="97">
                  <c:v>50.3</c:v>
                </c:pt>
                <c:pt idx="98">
                  <c:v>56</c:v>
                </c:pt>
                <c:pt idx="99">
                  <c:v>58</c:v>
                </c:pt>
                <c:pt idx="100">
                  <c:v>58.6</c:v>
                </c:pt>
                <c:pt idx="101">
                  <c:v>64.7</c:v>
                </c:pt>
                <c:pt idx="102">
                  <c:v>55.3</c:v>
                </c:pt>
                <c:pt idx="103">
                  <c:v>61.4</c:v>
                </c:pt>
                <c:pt idx="104">
                  <c:v>65.8</c:v>
                </c:pt>
                <c:pt idx="105">
                  <c:v>68</c:v>
                </c:pt>
                <c:pt idx="106">
                  <c:v>60.5</c:v>
                </c:pt>
                <c:pt idx="107">
                  <c:v>45.9</c:v>
                </c:pt>
                <c:pt idx="108">
                  <c:v>42.3</c:v>
                </c:pt>
                <c:pt idx="109">
                  <c:v>57.6</c:v>
                </c:pt>
                <c:pt idx="110">
                  <c:v>68.400000000000006</c:v>
                </c:pt>
                <c:pt idx="111">
                  <c:v>61.2</c:v>
                </c:pt>
                <c:pt idx="112">
                  <c:v>52.1</c:v>
                </c:pt>
                <c:pt idx="113">
                  <c:v>54.6</c:v>
                </c:pt>
                <c:pt idx="114">
                  <c:v>62.9</c:v>
                </c:pt>
                <c:pt idx="115">
                  <c:v>70.099999999999994</c:v>
                </c:pt>
                <c:pt idx="116">
                  <c:v>67</c:v>
                </c:pt>
                <c:pt idx="117">
                  <c:v>70.7</c:v>
                </c:pt>
                <c:pt idx="118">
                  <c:v>72.900000000000006</c:v>
                </c:pt>
                <c:pt idx="119">
                  <c:v>64.2</c:v>
                </c:pt>
                <c:pt idx="120">
                  <c:v>47.5</c:v>
                </c:pt>
                <c:pt idx="121">
                  <c:v>48.4</c:v>
                </c:pt>
                <c:pt idx="122">
                  <c:v>51.3</c:v>
                </c:pt>
                <c:pt idx="123">
                  <c:v>60.3</c:v>
                </c:pt>
                <c:pt idx="124">
                  <c:v>68.8</c:v>
                </c:pt>
                <c:pt idx="125">
                  <c:v>73</c:v>
                </c:pt>
                <c:pt idx="126">
                  <c:v>69.900000000000006</c:v>
                </c:pt>
                <c:pt idx="127">
                  <c:v>60.8</c:v>
                </c:pt>
                <c:pt idx="128">
                  <c:v>57.8</c:v>
                </c:pt>
                <c:pt idx="129">
                  <c:v>72.3</c:v>
                </c:pt>
                <c:pt idx="130">
                  <c:v>76.099999999999994</c:v>
                </c:pt>
                <c:pt idx="131">
                  <c:v>69</c:v>
                </c:pt>
                <c:pt idx="132">
                  <c:v>56.8</c:v>
                </c:pt>
                <c:pt idx="133">
                  <c:v>61.3</c:v>
                </c:pt>
                <c:pt idx="134">
                  <c:v>65</c:v>
                </c:pt>
                <c:pt idx="135">
                  <c:v>64.8</c:v>
                </c:pt>
                <c:pt idx="136">
                  <c:v>68.400000000000006</c:v>
                </c:pt>
                <c:pt idx="137">
                  <c:v>73.599999999999994</c:v>
                </c:pt>
                <c:pt idx="138">
                  <c:v>70.2</c:v>
                </c:pt>
                <c:pt idx="139">
                  <c:v>73.5</c:v>
                </c:pt>
                <c:pt idx="140">
                  <c:v>80.3</c:v>
                </c:pt>
                <c:pt idx="141">
                  <c:v>81.7</c:v>
                </c:pt>
                <c:pt idx="142">
                  <c:v>72.5</c:v>
                </c:pt>
                <c:pt idx="143">
                  <c:v>69.2</c:v>
                </c:pt>
                <c:pt idx="144">
                  <c:v>63.3</c:v>
                </c:pt>
                <c:pt idx="145">
                  <c:v>69.400000000000006</c:v>
                </c:pt>
                <c:pt idx="146">
                  <c:v>73.599999999999994</c:v>
                </c:pt>
                <c:pt idx="147">
                  <c:v>80.099999999999994</c:v>
                </c:pt>
                <c:pt idx="148">
                  <c:v>80.8</c:v>
                </c:pt>
                <c:pt idx="149">
                  <c:v>82.8</c:v>
                </c:pt>
                <c:pt idx="150">
                  <c:v>76.2</c:v>
                </c:pt>
                <c:pt idx="151">
                  <c:v>77.400000000000006</c:v>
                </c:pt>
                <c:pt idx="152">
                  <c:v>79.2</c:v>
                </c:pt>
                <c:pt idx="153">
                  <c:v>79.5</c:v>
                </c:pt>
                <c:pt idx="154">
                  <c:v>73.3</c:v>
                </c:pt>
                <c:pt idx="155">
                  <c:v>84.9</c:v>
                </c:pt>
                <c:pt idx="156">
                  <c:v>84.8</c:v>
                </c:pt>
                <c:pt idx="157">
                  <c:v>83.8</c:v>
                </c:pt>
                <c:pt idx="158">
                  <c:v>78.8</c:v>
                </c:pt>
                <c:pt idx="159">
                  <c:v>81.099999999999994</c:v>
                </c:pt>
                <c:pt idx="160">
                  <c:v>68.7</c:v>
                </c:pt>
                <c:pt idx="161">
                  <c:v>75.2</c:v>
                </c:pt>
                <c:pt idx="162">
                  <c:v>81.5</c:v>
                </c:pt>
                <c:pt idx="163">
                  <c:v>76.3</c:v>
                </c:pt>
                <c:pt idx="164">
                  <c:v>77.099999999999994</c:v>
                </c:pt>
                <c:pt idx="165">
                  <c:v>78.900000000000006</c:v>
                </c:pt>
                <c:pt idx="166">
                  <c:v>76.900000000000006</c:v>
                </c:pt>
                <c:pt idx="167">
                  <c:v>75.3</c:v>
                </c:pt>
                <c:pt idx="168">
                  <c:v>78.7</c:v>
                </c:pt>
                <c:pt idx="169">
                  <c:v>80.3</c:v>
                </c:pt>
                <c:pt idx="170">
                  <c:v>82.5</c:v>
                </c:pt>
                <c:pt idx="171">
                  <c:v>83.7</c:v>
                </c:pt>
                <c:pt idx="172">
                  <c:v>82.2</c:v>
                </c:pt>
                <c:pt idx="173">
                  <c:v>80</c:v>
                </c:pt>
                <c:pt idx="174">
                  <c:v>74.400000000000006</c:v>
                </c:pt>
                <c:pt idx="175">
                  <c:v>82.3</c:v>
                </c:pt>
                <c:pt idx="176">
                  <c:v>78.3</c:v>
                </c:pt>
                <c:pt idx="177">
                  <c:v>78.5</c:v>
                </c:pt>
                <c:pt idx="178">
                  <c:v>77.3</c:v>
                </c:pt>
                <c:pt idx="179">
                  <c:v>81</c:v>
                </c:pt>
                <c:pt idx="180">
                  <c:v>82.8</c:v>
                </c:pt>
                <c:pt idx="181">
                  <c:v>83.5</c:v>
                </c:pt>
                <c:pt idx="182">
                  <c:v>81.2</c:v>
                </c:pt>
                <c:pt idx="183">
                  <c:v>77.900000000000006</c:v>
                </c:pt>
                <c:pt idx="184">
                  <c:v>81.099999999999994</c:v>
                </c:pt>
                <c:pt idx="185">
                  <c:v>82.7</c:v>
                </c:pt>
                <c:pt idx="186">
                  <c:v>83.8</c:v>
                </c:pt>
                <c:pt idx="187">
                  <c:v>81.7</c:v>
                </c:pt>
                <c:pt idx="188">
                  <c:v>83.4</c:v>
                </c:pt>
                <c:pt idx="189">
                  <c:v>84.7</c:v>
                </c:pt>
                <c:pt idx="190">
                  <c:v>84.8</c:v>
                </c:pt>
                <c:pt idx="191">
                  <c:v>84.9</c:v>
                </c:pt>
                <c:pt idx="192">
                  <c:v>84.7</c:v>
                </c:pt>
                <c:pt idx="193">
                  <c:v>80.099999999999994</c:v>
                </c:pt>
                <c:pt idx="194">
                  <c:v>75.3</c:v>
                </c:pt>
                <c:pt idx="195">
                  <c:v>72.7</c:v>
                </c:pt>
                <c:pt idx="196">
                  <c:v>71.5</c:v>
                </c:pt>
                <c:pt idx="197">
                  <c:v>74.099999999999994</c:v>
                </c:pt>
                <c:pt idx="198">
                  <c:v>75.2</c:v>
                </c:pt>
                <c:pt idx="199">
                  <c:v>74.3</c:v>
                </c:pt>
                <c:pt idx="200">
                  <c:v>63.1</c:v>
                </c:pt>
                <c:pt idx="201">
                  <c:v>66.599999999999994</c:v>
                </c:pt>
                <c:pt idx="202">
                  <c:v>50.7</c:v>
                </c:pt>
                <c:pt idx="203">
                  <c:v>45.7</c:v>
                </c:pt>
                <c:pt idx="204">
                  <c:v>50.3</c:v>
                </c:pt>
                <c:pt idx="205">
                  <c:v>51.8</c:v>
                </c:pt>
                <c:pt idx="206">
                  <c:v>61.4</c:v>
                </c:pt>
                <c:pt idx="207">
                  <c:v>58.9</c:v>
                </c:pt>
                <c:pt idx="208">
                  <c:v>61.7</c:v>
                </c:pt>
                <c:pt idx="209">
                  <c:v>56.2</c:v>
                </c:pt>
                <c:pt idx="210">
                  <c:v>65.099999999999994</c:v>
                </c:pt>
                <c:pt idx="211">
                  <c:v>66.5</c:v>
                </c:pt>
                <c:pt idx="212">
                  <c:v>61.6</c:v>
                </c:pt>
                <c:pt idx="213">
                  <c:v>61.5</c:v>
                </c:pt>
                <c:pt idx="214">
                  <c:v>62.6</c:v>
                </c:pt>
                <c:pt idx="215">
                  <c:v>73.099999999999994</c:v>
                </c:pt>
                <c:pt idx="216">
                  <c:v>60.1</c:v>
                </c:pt>
                <c:pt idx="217">
                  <c:v>56.3</c:v>
                </c:pt>
                <c:pt idx="218">
                  <c:v>62.7</c:v>
                </c:pt>
                <c:pt idx="219">
                  <c:v>41.2</c:v>
                </c:pt>
                <c:pt idx="220">
                  <c:v>41</c:v>
                </c:pt>
                <c:pt idx="221">
                  <c:v>39.1</c:v>
                </c:pt>
                <c:pt idx="222">
                  <c:v>39.5</c:v>
                </c:pt>
                <c:pt idx="223">
                  <c:v>46.9</c:v>
                </c:pt>
                <c:pt idx="224">
                  <c:v>50.3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61-425B-8FBC-558E5C8D0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268352"/>
        <c:axId val="591269008"/>
      </c:lineChart>
      <c:dateAx>
        <c:axId val="611249512"/>
        <c:scaling>
          <c:orientation val="minMax"/>
        </c:scaling>
        <c:delete val="0"/>
        <c:axPos val="b"/>
        <c:numFmt formatCode="m/d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253776"/>
        <c:crosses val="autoZero"/>
        <c:auto val="1"/>
        <c:lblOffset val="100"/>
        <c:baseTimeUnit val="days"/>
      </c:dateAx>
      <c:valAx>
        <c:axId val="61125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249512"/>
        <c:crosses val="autoZero"/>
        <c:crossBetween val="between"/>
      </c:valAx>
      <c:valAx>
        <c:axId val="591269008"/>
        <c:scaling>
          <c:orientation val="minMax"/>
        </c:scaling>
        <c:delete val="0"/>
        <c:axPos val="r"/>
        <c:numFmt formatCode="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268352"/>
        <c:crosses val="max"/>
        <c:crossBetween val="between"/>
      </c:valAx>
      <c:catAx>
        <c:axId val="59126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591269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Miles Traveled on 85% Charge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Miles Traveled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Reports!$A$3:$A$227</c:f>
              <c:numCache>
                <c:formatCode>m/d/yy;@</c:formatCode>
                <c:ptCount val="225"/>
                <c:pt idx="0">
                  <c:v>44470</c:v>
                </c:pt>
                <c:pt idx="1">
                  <c:v>44473</c:v>
                </c:pt>
                <c:pt idx="2">
                  <c:v>44474</c:v>
                </c:pt>
                <c:pt idx="3">
                  <c:v>44475</c:v>
                </c:pt>
                <c:pt idx="4">
                  <c:v>44476</c:v>
                </c:pt>
                <c:pt idx="5">
                  <c:v>44477</c:v>
                </c:pt>
                <c:pt idx="6">
                  <c:v>44480</c:v>
                </c:pt>
                <c:pt idx="7">
                  <c:v>44481</c:v>
                </c:pt>
                <c:pt idx="8">
                  <c:v>44482</c:v>
                </c:pt>
                <c:pt idx="9">
                  <c:v>44487</c:v>
                </c:pt>
                <c:pt idx="10">
                  <c:v>44489</c:v>
                </c:pt>
                <c:pt idx="11">
                  <c:v>44490</c:v>
                </c:pt>
                <c:pt idx="12">
                  <c:v>44494</c:v>
                </c:pt>
                <c:pt idx="13">
                  <c:v>44495</c:v>
                </c:pt>
                <c:pt idx="14">
                  <c:v>44496</c:v>
                </c:pt>
                <c:pt idx="15">
                  <c:v>44498</c:v>
                </c:pt>
                <c:pt idx="16">
                  <c:v>44501</c:v>
                </c:pt>
                <c:pt idx="17">
                  <c:v>44502</c:v>
                </c:pt>
                <c:pt idx="18">
                  <c:v>44503</c:v>
                </c:pt>
                <c:pt idx="19">
                  <c:v>44505</c:v>
                </c:pt>
                <c:pt idx="20">
                  <c:v>44506</c:v>
                </c:pt>
                <c:pt idx="21">
                  <c:v>44508</c:v>
                </c:pt>
                <c:pt idx="22">
                  <c:v>44509</c:v>
                </c:pt>
                <c:pt idx="23">
                  <c:v>44510</c:v>
                </c:pt>
                <c:pt idx="24">
                  <c:v>44511</c:v>
                </c:pt>
                <c:pt idx="25">
                  <c:v>44515</c:v>
                </c:pt>
                <c:pt idx="26">
                  <c:v>44516</c:v>
                </c:pt>
                <c:pt idx="27">
                  <c:v>44517</c:v>
                </c:pt>
                <c:pt idx="28">
                  <c:v>44518</c:v>
                </c:pt>
                <c:pt idx="29">
                  <c:v>44519</c:v>
                </c:pt>
                <c:pt idx="30">
                  <c:v>44523</c:v>
                </c:pt>
                <c:pt idx="31">
                  <c:v>44524</c:v>
                </c:pt>
                <c:pt idx="32">
                  <c:v>44529</c:v>
                </c:pt>
                <c:pt idx="33">
                  <c:v>44530</c:v>
                </c:pt>
                <c:pt idx="34">
                  <c:v>44531</c:v>
                </c:pt>
                <c:pt idx="35">
                  <c:v>44532</c:v>
                </c:pt>
                <c:pt idx="36">
                  <c:v>44533</c:v>
                </c:pt>
                <c:pt idx="37">
                  <c:v>44536</c:v>
                </c:pt>
                <c:pt idx="38">
                  <c:v>44537</c:v>
                </c:pt>
                <c:pt idx="39">
                  <c:v>44538</c:v>
                </c:pt>
                <c:pt idx="40">
                  <c:v>44540</c:v>
                </c:pt>
                <c:pt idx="41">
                  <c:v>44543</c:v>
                </c:pt>
                <c:pt idx="42">
                  <c:v>44544</c:v>
                </c:pt>
                <c:pt idx="43">
                  <c:v>44545</c:v>
                </c:pt>
                <c:pt idx="44">
                  <c:v>44546</c:v>
                </c:pt>
                <c:pt idx="45">
                  <c:v>44547</c:v>
                </c:pt>
                <c:pt idx="46">
                  <c:v>44550</c:v>
                </c:pt>
                <c:pt idx="47">
                  <c:v>44551</c:v>
                </c:pt>
                <c:pt idx="48">
                  <c:v>44552</c:v>
                </c:pt>
                <c:pt idx="49">
                  <c:v>44553</c:v>
                </c:pt>
                <c:pt idx="50">
                  <c:v>44554</c:v>
                </c:pt>
                <c:pt idx="51">
                  <c:v>44557</c:v>
                </c:pt>
                <c:pt idx="52">
                  <c:v>44558</c:v>
                </c:pt>
                <c:pt idx="53">
                  <c:v>44559</c:v>
                </c:pt>
                <c:pt idx="54">
                  <c:v>44560</c:v>
                </c:pt>
                <c:pt idx="55">
                  <c:v>44561</c:v>
                </c:pt>
                <c:pt idx="56">
                  <c:v>44565</c:v>
                </c:pt>
                <c:pt idx="57">
                  <c:v>44566</c:v>
                </c:pt>
                <c:pt idx="58">
                  <c:v>44568</c:v>
                </c:pt>
                <c:pt idx="59">
                  <c:v>44569</c:v>
                </c:pt>
                <c:pt idx="60">
                  <c:v>44571</c:v>
                </c:pt>
                <c:pt idx="61">
                  <c:v>44572</c:v>
                </c:pt>
                <c:pt idx="62">
                  <c:v>44573</c:v>
                </c:pt>
                <c:pt idx="63">
                  <c:v>44574</c:v>
                </c:pt>
                <c:pt idx="64">
                  <c:v>44575</c:v>
                </c:pt>
                <c:pt idx="65">
                  <c:v>44579</c:v>
                </c:pt>
                <c:pt idx="66">
                  <c:v>44580</c:v>
                </c:pt>
                <c:pt idx="67">
                  <c:v>44581</c:v>
                </c:pt>
                <c:pt idx="68">
                  <c:v>44585</c:v>
                </c:pt>
                <c:pt idx="69">
                  <c:v>44586</c:v>
                </c:pt>
                <c:pt idx="70">
                  <c:v>44587</c:v>
                </c:pt>
                <c:pt idx="71">
                  <c:v>44589</c:v>
                </c:pt>
                <c:pt idx="72">
                  <c:v>44592</c:v>
                </c:pt>
                <c:pt idx="73">
                  <c:v>44593</c:v>
                </c:pt>
                <c:pt idx="74">
                  <c:v>44594</c:v>
                </c:pt>
                <c:pt idx="75">
                  <c:v>44595</c:v>
                </c:pt>
                <c:pt idx="76">
                  <c:v>44596</c:v>
                </c:pt>
                <c:pt idx="77">
                  <c:v>44599</c:v>
                </c:pt>
                <c:pt idx="78">
                  <c:v>44600</c:v>
                </c:pt>
                <c:pt idx="79">
                  <c:v>44601</c:v>
                </c:pt>
                <c:pt idx="80">
                  <c:v>44602</c:v>
                </c:pt>
                <c:pt idx="81">
                  <c:v>44606</c:v>
                </c:pt>
                <c:pt idx="82">
                  <c:v>44607</c:v>
                </c:pt>
                <c:pt idx="83">
                  <c:v>44608</c:v>
                </c:pt>
                <c:pt idx="84">
                  <c:v>44609</c:v>
                </c:pt>
                <c:pt idx="85">
                  <c:v>44610</c:v>
                </c:pt>
                <c:pt idx="86">
                  <c:v>44614</c:v>
                </c:pt>
                <c:pt idx="87">
                  <c:v>44615</c:v>
                </c:pt>
                <c:pt idx="88">
                  <c:v>44617</c:v>
                </c:pt>
                <c:pt idx="89">
                  <c:v>44621</c:v>
                </c:pt>
                <c:pt idx="90">
                  <c:v>44622</c:v>
                </c:pt>
                <c:pt idx="91">
                  <c:v>44623</c:v>
                </c:pt>
                <c:pt idx="92">
                  <c:v>44624</c:v>
                </c:pt>
                <c:pt idx="93">
                  <c:v>44628</c:v>
                </c:pt>
                <c:pt idx="94">
                  <c:v>44629</c:v>
                </c:pt>
                <c:pt idx="95">
                  <c:v>44630</c:v>
                </c:pt>
                <c:pt idx="96">
                  <c:v>44631</c:v>
                </c:pt>
                <c:pt idx="97">
                  <c:v>44634</c:v>
                </c:pt>
                <c:pt idx="98">
                  <c:v>44635</c:v>
                </c:pt>
                <c:pt idx="99">
                  <c:v>44636</c:v>
                </c:pt>
                <c:pt idx="100">
                  <c:v>44637</c:v>
                </c:pt>
                <c:pt idx="101">
                  <c:v>44638</c:v>
                </c:pt>
                <c:pt idx="102">
                  <c:v>44641</c:v>
                </c:pt>
                <c:pt idx="103">
                  <c:v>44642</c:v>
                </c:pt>
                <c:pt idx="104">
                  <c:v>44643</c:v>
                </c:pt>
                <c:pt idx="105">
                  <c:v>44644</c:v>
                </c:pt>
                <c:pt idx="106">
                  <c:v>44645</c:v>
                </c:pt>
                <c:pt idx="107">
                  <c:v>44648</c:v>
                </c:pt>
                <c:pt idx="108">
                  <c:v>44649</c:v>
                </c:pt>
                <c:pt idx="109">
                  <c:v>44650</c:v>
                </c:pt>
                <c:pt idx="110">
                  <c:v>44651</c:v>
                </c:pt>
                <c:pt idx="111">
                  <c:v>44652</c:v>
                </c:pt>
                <c:pt idx="112">
                  <c:v>44653</c:v>
                </c:pt>
                <c:pt idx="113">
                  <c:v>44655</c:v>
                </c:pt>
                <c:pt idx="114">
                  <c:v>44656</c:v>
                </c:pt>
                <c:pt idx="115">
                  <c:v>44657</c:v>
                </c:pt>
                <c:pt idx="116">
                  <c:v>44658</c:v>
                </c:pt>
                <c:pt idx="117">
                  <c:v>44663</c:v>
                </c:pt>
                <c:pt idx="118">
                  <c:v>44665</c:v>
                </c:pt>
                <c:pt idx="119">
                  <c:v>44666</c:v>
                </c:pt>
                <c:pt idx="120">
                  <c:v>44669</c:v>
                </c:pt>
                <c:pt idx="121">
                  <c:v>44670</c:v>
                </c:pt>
                <c:pt idx="122">
                  <c:v>44671</c:v>
                </c:pt>
                <c:pt idx="123">
                  <c:v>44672</c:v>
                </c:pt>
                <c:pt idx="124">
                  <c:v>44673</c:v>
                </c:pt>
                <c:pt idx="125">
                  <c:v>44676</c:v>
                </c:pt>
                <c:pt idx="126">
                  <c:v>44677</c:v>
                </c:pt>
                <c:pt idx="127">
                  <c:v>44678</c:v>
                </c:pt>
                <c:pt idx="128">
                  <c:v>44679</c:v>
                </c:pt>
                <c:pt idx="129">
                  <c:v>44683</c:v>
                </c:pt>
                <c:pt idx="130">
                  <c:v>44685</c:v>
                </c:pt>
                <c:pt idx="131">
                  <c:v>44687</c:v>
                </c:pt>
                <c:pt idx="132">
                  <c:v>44690</c:v>
                </c:pt>
                <c:pt idx="133">
                  <c:v>44691</c:v>
                </c:pt>
                <c:pt idx="134">
                  <c:v>44692</c:v>
                </c:pt>
                <c:pt idx="135">
                  <c:v>44693</c:v>
                </c:pt>
                <c:pt idx="136">
                  <c:v>44694</c:v>
                </c:pt>
                <c:pt idx="137">
                  <c:v>44697</c:v>
                </c:pt>
                <c:pt idx="138">
                  <c:v>44698</c:v>
                </c:pt>
                <c:pt idx="139">
                  <c:v>44699</c:v>
                </c:pt>
                <c:pt idx="140">
                  <c:v>44700</c:v>
                </c:pt>
                <c:pt idx="141">
                  <c:v>44701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44712</c:v>
                </c:pt>
                <c:pt idx="148">
                  <c:v>44713</c:v>
                </c:pt>
                <c:pt idx="149">
                  <c:v>44714</c:v>
                </c:pt>
                <c:pt idx="150">
                  <c:v>44715</c:v>
                </c:pt>
                <c:pt idx="151">
                  <c:v>44719</c:v>
                </c:pt>
                <c:pt idx="152">
                  <c:v>44720</c:v>
                </c:pt>
                <c:pt idx="153">
                  <c:v>44721</c:v>
                </c:pt>
                <c:pt idx="154">
                  <c:v>44722</c:v>
                </c:pt>
                <c:pt idx="155">
                  <c:v>44725</c:v>
                </c:pt>
                <c:pt idx="156">
                  <c:v>44726</c:v>
                </c:pt>
                <c:pt idx="157">
                  <c:v>44727</c:v>
                </c:pt>
                <c:pt idx="158">
                  <c:v>44728</c:v>
                </c:pt>
                <c:pt idx="159">
                  <c:v>44729</c:v>
                </c:pt>
                <c:pt idx="160">
                  <c:v>44732</c:v>
                </c:pt>
                <c:pt idx="161">
                  <c:v>44733</c:v>
                </c:pt>
                <c:pt idx="162">
                  <c:v>44734</c:v>
                </c:pt>
                <c:pt idx="163">
                  <c:v>44735</c:v>
                </c:pt>
                <c:pt idx="164">
                  <c:v>44736</c:v>
                </c:pt>
                <c:pt idx="165">
                  <c:v>44739</c:v>
                </c:pt>
                <c:pt idx="166">
                  <c:v>44740</c:v>
                </c:pt>
                <c:pt idx="167">
                  <c:v>44741</c:v>
                </c:pt>
                <c:pt idx="168">
                  <c:v>44742</c:v>
                </c:pt>
                <c:pt idx="169">
                  <c:v>44743</c:v>
                </c:pt>
                <c:pt idx="170">
                  <c:v>44747</c:v>
                </c:pt>
                <c:pt idx="171">
                  <c:v>44748</c:v>
                </c:pt>
                <c:pt idx="172">
                  <c:v>44749</c:v>
                </c:pt>
                <c:pt idx="173">
                  <c:v>44750</c:v>
                </c:pt>
                <c:pt idx="174">
                  <c:v>44753</c:v>
                </c:pt>
                <c:pt idx="175">
                  <c:v>44754</c:v>
                </c:pt>
                <c:pt idx="176">
                  <c:v>44755</c:v>
                </c:pt>
                <c:pt idx="177">
                  <c:v>44756</c:v>
                </c:pt>
                <c:pt idx="178">
                  <c:v>44757</c:v>
                </c:pt>
                <c:pt idx="179">
                  <c:v>44760</c:v>
                </c:pt>
                <c:pt idx="180">
                  <c:v>44761</c:v>
                </c:pt>
                <c:pt idx="181">
                  <c:v>44762</c:v>
                </c:pt>
                <c:pt idx="182">
                  <c:v>44767</c:v>
                </c:pt>
                <c:pt idx="183">
                  <c:v>44768</c:v>
                </c:pt>
                <c:pt idx="184">
                  <c:v>44769</c:v>
                </c:pt>
                <c:pt idx="185">
                  <c:v>44770</c:v>
                </c:pt>
                <c:pt idx="186">
                  <c:v>44771</c:v>
                </c:pt>
                <c:pt idx="187">
                  <c:v>44774</c:v>
                </c:pt>
                <c:pt idx="188">
                  <c:v>44776</c:v>
                </c:pt>
                <c:pt idx="189">
                  <c:v>44777</c:v>
                </c:pt>
                <c:pt idx="190">
                  <c:v>44778</c:v>
                </c:pt>
                <c:pt idx="191">
                  <c:v>44782</c:v>
                </c:pt>
                <c:pt idx="192">
                  <c:v>44783</c:v>
                </c:pt>
                <c:pt idx="193">
                  <c:v>44784</c:v>
                </c:pt>
                <c:pt idx="194">
                  <c:v>44785</c:v>
                </c:pt>
                <c:pt idx="195">
                  <c:v>44788</c:v>
                </c:pt>
                <c:pt idx="196">
                  <c:v>44789</c:v>
                </c:pt>
                <c:pt idx="197">
                  <c:v>44790</c:v>
                </c:pt>
                <c:pt idx="198">
                  <c:v>44791</c:v>
                </c:pt>
                <c:pt idx="199">
                  <c:v>44792</c:v>
                </c:pt>
                <c:pt idx="200">
                  <c:v>44848</c:v>
                </c:pt>
                <c:pt idx="201">
                  <c:v>44851</c:v>
                </c:pt>
                <c:pt idx="202">
                  <c:v>44852</c:v>
                </c:pt>
                <c:pt idx="203">
                  <c:v>44853</c:v>
                </c:pt>
                <c:pt idx="204">
                  <c:v>44854</c:v>
                </c:pt>
                <c:pt idx="205">
                  <c:v>44855</c:v>
                </c:pt>
                <c:pt idx="206">
                  <c:v>44858</c:v>
                </c:pt>
                <c:pt idx="207">
                  <c:v>44859</c:v>
                </c:pt>
                <c:pt idx="208">
                  <c:v>44860</c:v>
                </c:pt>
                <c:pt idx="209">
                  <c:v>44862</c:v>
                </c:pt>
                <c:pt idx="210">
                  <c:v>44865</c:v>
                </c:pt>
                <c:pt idx="211">
                  <c:v>44866</c:v>
                </c:pt>
                <c:pt idx="212">
                  <c:v>44867</c:v>
                </c:pt>
                <c:pt idx="213">
                  <c:v>44868</c:v>
                </c:pt>
                <c:pt idx="214">
                  <c:v>44869</c:v>
                </c:pt>
                <c:pt idx="215">
                  <c:v>44872</c:v>
                </c:pt>
                <c:pt idx="216">
                  <c:v>44873</c:v>
                </c:pt>
                <c:pt idx="217">
                  <c:v>44874</c:v>
                </c:pt>
                <c:pt idx="218">
                  <c:v>44875</c:v>
                </c:pt>
                <c:pt idx="219">
                  <c:v>44879</c:v>
                </c:pt>
                <c:pt idx="220">
                  <c:v>44882</c:v>
                </c:pt>
                <c:pt idx="221">
                  <c:v>44883</c:v>
                </c:pt>
                <c:pt idx="222">
                  <c:v>44886</c:v>
                </c:pt>
                <c:pt idx="223">
                  <c:v>44887</c:v>
                </c:pt>
                <c:pt idx="224">
                  <c:v>44888</c:v>
                </c:pt>
              </c:numCache>
            </c:numRef>
          </c:cat>
          <c:val>
            <c:numRef>
              <c:f>Reports!$L$3:$L$227</c:f>
              <c:numCache>
                <c:formatCode>0</c:formatCode>
                <c:ptCount val="225"/>
                <c:pt idx="0">
                  <c:v>152.34274027181235</c:v>
                </c:pt>
                <c:pt idx="1">
                  <c:v>97.267470903788279</c:v>
                </c:pt>
                <c:pt idx="2">
                  <c:v>128.48767211828601</c:v>
                </c:pt>
                <c:pt idx="3">
                  <c:v>111.41379571651416</c:v>
                </c:pt>
                <c:pt idx="4">
                  <c:v>129.43648690036406</c:v>
                </c:pt>
                <c:pt idx="5">
                  <c:v>114.14172028039182</c:v>
                </c:pt>
                <c:pt idx="6">
                  <c:v>138.74169234113376</c:v>
                </c:pt>
                <c:pt idx="7">
                  <c:v>146.75856890846748</c:v>
                </c:pt>
                <c:pt idx="8">
                  <c:v>119.57362567745756</c:v>
                </c:pt>
                <c:pt idx="9">
                  <c:v>173.61572743011166</c:v>
                </c:pt>
                <c:pt idx="10">
                  <c:v>135.99158384456396</c:v>
                </c:pt>
                <c:pt idx="11">
                  <c:v>96.719116675501638</c:v>
                </c:pt>
                <c:pt idx="12">
                  <c:v>124.46319750336085</c:v>
                </c:pt>
                <c:pt idx="13">
                  <c:v>110.08949919967478</c:v>
                </c:pt>
                <c:pt idx="14">
                  <c:v>121.25483411196232</c:v>
                </c:pt>
                <c:pt idx="15">
                  <c:v>157.40482997555057</c:v>
                </c:pt>
                <c:pt idx="16">
                  <c:v>125.16922479537671</c:v>
                </c:pt>
                <c:pt idx="17">
                  <c:v>124.52200274196773</c:v>
                </c:pt>
                <c:pt idx="18">
                  <c:v>109.49677650990941</c:v>
                </c:pt>
                <c:pt idx="19">
                  <c:v>81.886503215955585</c:v>
                </c:pt>
                <c:pt idx="20">
                  <c:v>110.87074402158153</c:v>
                </c:pt>
                <c:pt idx="21">
                  <c:v>114.37449585287165</c:v>
                </c:pt>
                <c:pt idx="22">
                  <c:v>105.80489120830336</c:v>
                </c:pt>
                <c:pt idx="23">
                  <c:v>108.53663037182282</c:v>
                </c:pt>
                <c:pt idx="24">
                  <c:v>120.49416752041765</c:v>
                </c:pt>
                <c:pt idx="25">
                  <c:v>103.77117088450757</c:v>
                </c:pt>
                <c:pt idx="26">
                  <c:v>71.343607239969131</c:v>
                </c:pt>
                <c:pt idx="27">
                  <c:v>104.46456747757308</c:v>
                </c:pt>
                <c:pt idx="28">
                  <c:v>125.3726218680864</c:v>
                </c:pt>
                <c:pt idx="29">
                  <c:v>90.679568703564357</c:v>
                </c:pt>
                <c:pt idx="30">
                  <c:v>64.022128095292842</c:v>
                </c:pt>
                <c:pt idx="31">
                  <c:v>74.212967961814485</c:v>
                </c:pt>
                <c:pt idx="32">
                  <c:v>81.676205585873362</c:v>
                </c:pt>
                <c:pt idx="33">
                  <c:v>103.78653416585266</c:v>
                </c:pt>
                <c:pt idx="34">
                  <c:v>80.629486734491223</c:v>
                </c:pt>
                <c:pt idx="35">
                  <c:v>107.07021970229255</c:v>
                </c:pt>
                <c:pt idx="36">
                  <c:v>110.25100142319342</c:v>
                </c:pt>
                <c:pt idx="37">
                  <c:v>107.45453368473372</c:v>
                </c:pt>
                <c:pt idx="38">
                  <c:v>92.724190095258848</c:v>
                </c:pt>
                <c:pt idx="39">
                  <c:v>82.845229843486464</c:v>
                </c:pt>
                <c:pt idx="40">
                  <c:v>95.20374743382682</c:v>
                </c:pt>
                <c:pt idx="41">
                  <c:v>96.858590197997273</c:v>
                </c:pt>
                <c:pt idx="42">
                  <c:v>100.66719866847298</c:v>
                </c:pt>
                <c:pt idx="43">
                  <c:v>98.896459696542848</c:v>
                </c:pt>
                <c:pt idx="44">
                  <c:v>110.47705158778732</c:v>
                </c:pt>
                <c:pt idx="45">
                  <c:v>115.92232349935604</c:v>
                </c:pt>
                <c:pt idx="46">
                  <c:v>73.263469545186169</c:v>
                </c:pt>
                <c:pt idx="47">
                  <c:v>69.001893651441392</c:v>
                </c:pt>
                <c:pt idx="48">
                  <c:v>89.836723932666985</c:v>
                </c:pt>
                <c:pt idx="49">
                  <c:v>83.315409318073392</c:v>
                </c:pt>
                <c:pt idx="50">
                  <c:v>93.954088182861</c:v>
                </c:pt>
                <c:pt idx="51">
                  <c:v>106.06732208680398</c:v>
                </c:pt>
                <c:pt idx="52">
                  <c:v>130.26419351972535</c:v>
                </c:pt>
                <c:pt idx="53">
                  <c:v>134.621882445099</c:v>
                </c:pt>
                <c:pt idx="54">
                  <c:v>139.50065707179093</c:v>
                </c:pt>
                <c:pt idx="55">
                  <c:v>129.57169682976792</c:v>
                </c:pt>
                <c:pt idx="56">
                  <c:v>79.139524268602969</c:v>
                </c:pt>
                <c:pt idx="57">
                  <c:v>83.639234638292535</c:v>
                </c:pt>
                <c:pt idx="58">
                  <c:v>85.945709586275484</c:v>
                </c:pt>
                <c:pt idx="59">
                  <c:v>83.023378960047353</c:v>
                </c:pt>
                <c:pt idx="60">
                  <c:v>81.772627744854802</c:v>
                </c:pt>
                <c:pt idx="61">
                  <c:v>78.072811866152136</c:v>
                </c:pt>
                <c:pt idx="62">
                  <c:v>73.494982644849927</c:v>
                </c:pt>
                <c:pt idx="63">
                  <c:v>81.199666340825246</c:v>
                </c:pt>
                <c:pt idx="64">
                  <c:v>89.201143605780373</c:v>
                </c:pt>
                <c:pt idx="65">
                  <c:v>78.019814197300761</c:v>
                </c:pt>
                <c:pt idx="66">
                  <c:v>88.044084571397065</c:v>
                </c:pt>
                <c:pt idx="67">
                  <c:v>78.295516180456175</c:v>
                </c:pt>
                <c:pt idx="68">
                  <c:v>74.799137788223234</c:v>
                </c:pt>
                <c:pt idx="69">
                  <c:v>78.36900326169237</c:v>
                </c:pt>
                <c:pt idx="70">
                  <c:v>82.174824633894076</c:v>
                </c:pt>
                <c:pt idx="71">
                  <c:v>78.235970872833832</c:v>
                </c:pt>
                <c:pt idx="72">
                  <c:v>71.852984950866229</c:v>
                </c:pt>
                <c:pt idx="73">
                  <c:v>102.52127385519796</c:v>
                </c:pt>
                <c:pt idx="74">
                  <c:v>85.322571218804313</c:v>
                </c:pt>
                <c:pt idx="75">
                  <c:v>116.48525346352464</c:v>
                </c:pt>
                <c:pt idx="76">
                  <c:v>130.33396028487658</c:v>
                </c:pt>
                <c:pt idx="77">
                  <c:v>72.281464699545012</c:v>
                </c:pt>
                <c:pt idx="78">
                  <c:v>79.689308850032404</c:v>
                </c:pt>
                <c:pt idx="79">
                  <c:v>85.767162923290257</c:v>
                </c:pt>
                <c:pt idx="80">
                  <c:v>85.908691471892467</c:v>
                </c:pt>
                <c:pt idx="81">
                  <c:v>75.795038510369494</c:v>
                </c:pt>
                <c:pt idx="82">
                  <c:v>78.627077436754746</c:v>
                </c:pt>
                <c:pt idx="83">
                  <c:v>104.66737451422239</c:v>
                </c:pt>
                <c:pt idx="84">
                  <c:v>117.62743731060998</c:v>
                </c:pt>
                <c:pt idx="85">
                  <c:v>107.97666431703475</c:v>
                </c:pt>
                <c:pt idx="86">
                  <c:v>116.52936211361846</c:v>
                </c:pt>
                <c:pt idx="87">
                  <c:v>130.82478742490491</c:v>
                </c:pt>
                <c:pt idx="88">
                  <c:v>94.399161201217069</c:v>
                </c:pt>
                <c:pt idx="89">
                  <c:v>94.192573070029141</c:v>
                </c:pt>
                <c:pt idx="90">
                  <c:v>105.15627280307612</c:v>
                </c:pt>
                <c:pt idx="91">
                  <c:v>115.4856370181117</c:v>
                </c:pt>
                <c:pt idx="92">
                  <c:v>108.20176665571083</c:v>
                </c:pt>
                <c:pt idx="93">
                  <c:v>122.18840275867035</c:v>
                </c:pt>
                <c:pt idx="94">
                  <c:v>93.331938396802229</c:v>
                </c:pt>
                <c:pt idx="95">
                  <c:v>84.268791711216821</c:v>
                </c:pt>
                <c:pt idx="96">
                  <c:v>98.454346813530378</c:v>
                </c:pt>
                <c:pt idx="97">
                  <c:v>96.098704140166916</c:v>
                </c:pt>
                <c:pt idx="98">
                  <c:v>105.45022847089274</c:v>
                </c:pt>
                <c:pt idx="99">
                  <c:v>102.66527608858254</c:v>
                </c:pt>
                <c:pt idx="100">
                  <c:v>123.9037023200387</c:v>
                </c:pt>
                <c:pt idx="101">
                  <c:v>127.7635071640793</c:v>
                </c:pt>
                <c:pt idx="102">
                  <c:v>107.05006765645493</c:v>
                </c:pt>
                <c:pt idx="103">
                  <c:v>115.83563322268731</c:v>
                </c:pt>
                <c:pt idx="104">
                  <c:v>124.33163267022226</c:v>
                </c:pt>
                <c:pt idx="105">
                  <c:v>158.11955057464263</c:v>
                </c:pt>
                <c:pt idx="106">
                  <c:v>129.82624045129108</c:v>
                </c:pt>
                <c:pt idx="107">
                  <c:v>97.944076962528328</c:v>
                </c:pt>
                <c:pt idx="108">
                  <c:v>94.193217515624099</c:v>
                </c:pt>
                <c:pt idx="109">
                  <c:v>88.768584343406616</c:v>
                </c:pt>
                <c:pt idx="110">
                  <c:v>142.30339576426155</c:v>
                </c:pt>
                <c:pt idx="111">
                  <c:v>123.62620393914646</c:v>
                </c:pt>
                <c:pt idx="112">
                  <c:v>78.810749880786489</c:v>
                </c:pt>
                <c:pt idx="113">
                  <c:v>107.04985566693917</c:v>
                </c:pt>
                <c:pt idx="114">
                  <c:v>121.33314461835482</c:v>
                </c:pt>
                <c:pt idx="115">
                  <c:v>136.88887569150492</c:v>
                </c:pt>
                <c:pt idx="116">
                  <c:v>139.98743986902298</c:v>
                </c:pt>
                <c:pt idx="117">
                  <c:v>123.34098852752065</c:v>
                </c:pt>
                <c:pt idx="118">
                  <c:v>123.92471715183423</c:v>
                </c:pt>
                <c:pt idx="119">
                  <c:v>115.0914056507421</c:v>
                </c:pt>
                <c:pt idx="120">
                  <c:v>81.620057613536844</c:v>
                </c:pt>
                <c:pt idx="121">
                  <c:v>104.53450152872807</c:v>
                </c:pt>
                <c:pt idx="122">
                  <c:v>99.822531153845631</c:v>
                </c:pt>
                <c:pt idx="123">
                  <c:v>115.79939214526007</c:v>
                </c:pt>
                <c:pt idx="124">
                  <c:v>138.10563828310109</c:v>
                </c:pt>
                <c:pt idx="125">
                  <c:v>121.10950598263372</c:v>
                </c:pt>
                <c:pt idx="126">
                  <c:v>148.22309357647092</c:v>
                </c:pt>
                <c:pt idx="127">
                  <c:v>92.378868144821809</c:v>
                </c:pt>
                <c:pt idx="128">
                  <c:v>121.43942182531859</c:v>
                </c:pt>
                <c:pt idx="129">
                  <c:v>138.62722711433537</c:v>
                </c:pt>
                <c:pt idx="130">
                  <c:v>117.54939299112002</c:v>
                </c:pt>
                <c:pt idx="131">
                  <c:v>141.4325565967481</c:v>
                </c:pt>
                <c:pt idx="132">
                  <c:v>111.22329671352412</c:v>
                </c:pt>
                <c:pt idx="133">
                  <c:v>119.32852497605728</c:v>
                </c:pt>
                <c:pt idx="134">
                  <c:v>122.25801838098911</c:v>
                </c:pt>
                <c:pt idx="135">
                  <c:v>128.27718597833439</c:v>
                </c:pt>
                <c:pt idx="136">
                  <c:v>134.05088788182013</c:v>
                </c:pt>
                <c:pt idx="137">
                  <c:v>126.51427895359788</c:v>
                </c:pt>
                <c:pt idx="138">
                  <c:v>111.27487066441172</c:v>
                </c:pt>
                <c:pt idx="139">
                  <c:v>103.88892819422901</c:v>
                </c:pt>
                <c:pt idx="140">
                  <c:v>115.93197531961229</c:v>
                </c:pt>
                <c:pt idx="141">
                  <c:v>114.25992374984767</c:v>
                </c:pt>
                <c:pt idx="142">
                  <c:v>121.18061223007118</c:v>
                </c:pt>
                <c:pt idx="143">
                  <c:v>132.65544174974724</c:v>
                </c:pt>
                <c:pt idx="144">
                  <c:v>137.14076777813929</c:v>
                </c:pt>
                <c:pt idx="145">
                  <c:v>135.42795342592194</c:v>
                </c:pt>
                <c:pt idx="146">
                  <c:v>137.62757765167362</c:v>
                </c:pt>
                <c:pt idx="147">
                  <c:v>127.19192051153382</c:v>
                </c:pt>
                <c:pt idx="148">
                  <c:v>106.03048609327095</c:v>
                </c:pt>
                <c:pt idx="149">
                  <c:v>114.9912995827589</c:v>
                </c:pt>
                <c:pt idx="150">
                  <c:v>110.09652267724279</c:v>
                </c:pt>
                <c:pt idx="151">
                  <c:v>119.74209260053169</c:v>
                </c:pt>
                <c:pt idx="152">
                  <c:v>120.43034844983463</c:v>
                </c:pt>
                <c:pt idx="153">
                  <c:v>127.27018967324648</c:v>
                </c:pt>
                <c:pt idx="154">
                  <c:v>133.52571802144186</c:v>
                </c:pt>
                <c:pt idx="155">
                  <c:v>116.74950334977406</c:v>
                </c:pt>
                <c:pt idx="156">
                  <c:v>120.6382955118282</c:v>
                </c:pt>
                <c:pt idx="157">
                  <c:v>116.02247633441583</c:v>
                </c:pt>
                <c:pt idx="158">
                  <c:v>121.11729928909355</c:v>
                </c:pt>
                <c:pt idx="159">
                  <c:v>146.27852390999851</c:v>
                </c:pt>
                <c:pt idx="160">
                  <c:v>135.96880679317906</c:v>
                </c:pt>
                <c:pt idx="161">
                  <c:v>132.25334832963725</c:v>
                </c:pt>
                <c:pt idx="162">
                  <c:v>123.31339823759318</c:v>
                </c:pt>
                <c:pt idx="163">
                  <c:v>122.06929813471281</c:v>
                </c:pt>
                <c:pt idx="164">
                  <c:v>126.46963230943442</c:v>
                </c:pt>
                <c:pt idx="165">
                  <c:v>119.99812988946891</c:v>
                </c:pt>
                <c:pt idx="166">
                  <c:v>131.91664178222919</c:v>
                </c:pt>
                <c:pt idx="167">
                  <c:v>131.10133201298152</c:v>
                </c:pt>
                <c:pt idx="168">
                  <c:v>126.69529441836977</c:v>
                </c:pt>
                <c:pt idx="169">
                  <c:v>114.96236319261291</c:v>
                </c:pt>
                <c:pt idx="170">
                  <c:v>116.97821807588329</c:v>
                </c:pt>
                <c:pt idx="171">
                  <c:v>117.71652804142894</c:v>
                </c:pt>
                <c:pt idx="172">
                  <c:v>115.34256877997234</c:v>
                </c:pt>
                <c:pt idx="173">
                  <c:v>127.49954030940461</c:v>
                </c:pt>
                <c:pt idx="174">
                  <c:v>133.514699018806</c:v>
                </c:pt>
                <c:pt idx="175">
                  <c:v>125.5197407293696</c:v>
                </c:pt>
                <c:pt idx="176">
                  <c:v>123.54487564796393</c:v>
                </c:pt>
                <c:pt idx="177">
                  <c:v>123.26862823188773</c:v>
                </c:pt>
                <c:pt idx="178">
                  <c:v>122.21953853528549</c:v>
                </c:pt>
                <c:pt idx="179">
                  <c:v>119.0931042785645</c:v>
                </c:pt>
                <c:pt idx="180">
                  <c:v>115.54953777067516</c:v>
                </c:pt>
                <c:pt idx="181">
                  <c:v>121.9691579378383</c:v>
                </c:pt>
                <c:pt idx="182">
                  <c:v>114.98603364683737</c:v>
                </c:pt>
                <c:pt idx="183">
                  <c:v>110.18119460130573</c:v>
                </c:pt>
                <c:pt idx="184">
                  <c:v>108.77198106042981</c:v>
                </c:pt>
                <c:pt idx="185">
                  <c:v>107.5251241623405</c:v>
                </c:pt>
                <c:pt idx="186">
                  <c:v>108.81831136862391</c:v>
                </c:pt>
                <c:pt idx="187">
                  <c:v>105.54078561497353</c:v>
                </c:pt>
                <c:pt idx="188">
                  <c:v>108.44107123260946</c:v>
                </c:pt>
                <c:pt idx="189">
                  <c:v>102.45078963633325</c:v>
                </c:pt>
                <c:pt idx="190">
                  <c:v>108.18098850046113</c:v>
                </c:pt>
                <c:pt idx="191">
                  <c:v>104.78692201627044</c:v>
                </c:pt>
                <c:pt idx="192">
                  <c:v>113.76105793441978</c:v>
                </c:pt>
                <c:pt idx="193">
                  <c:v>119.27502476446017</c:v>
                </c:pt>
                <c:pt idx="194">
                  <c:v>123.72912578832506</c:v>
                </c:pt>
                <c:pt idx="195">
                  <c:v>136.71593223986849</c:v>
                </c:pt>
                <c:pt idx="196">
                  <c:v>128.9512978370168</c:v>
                </c:pt>
                <c:pt idx="197">
                  <c:v>122.29434118783752</c:v>
                </c:pt>
                <c:pt idx="198">
                  <c:v>133.16632116016268</c:v>
                </c:pt>
                <c:pt idx="199">
                  <c:v>122.56677554247997</c:v>
                </c:pt>
                <c:pt idx="200">
                  <c:v>133.96289238058836</c:v>
                </c:pt>
                <c:pt idx="201">
                  <c:v>136.53918193433162</c:v>
                </c:pt>
                <c:pt idx="202">
                  <c:v>113.95228864527468</c:v>
                </c:pt>
                <c:pt idx="203">
                  <c:v>104.84085441024371</c:v>
                </c:pt>
                <c:pt idx="204">
                  <c:v>112.64120553210621</c:v>
                </c:pt>
                <c:pt idx="205">
                  <c:v>98.636236676803705</c:v>
                </c:pt>
                <c:pt idx="206">
                  <c:v>116.56836049302956</c:v>
                </c:pt>
                <c:pt idx="207">
                  <c:v>107.97891500326523</c:v>
                </c:pt>
                <c:pt idx="208">
                  <c:v>136.69199199524166</c:v>
                </c:pt>
                <c:pt idx="209">
                  <c:v>112.5818173214743</c:v>
                </c:pt>
                <c:pt idx="210">
                  <c:v>115.58408990763515</c:v>
                </c:pt>
                <c:pt idx="211">
                  <c:v>133.13616472711709</c:v>
                </c:pt>
                <c:pt idx="212">
                  <c:v>123.66779133670391</c:v>
                </c:pt>
                <c:pt idx="213">
                  <c:v>119.08485758585513</c:v>
                </c:pt>
                <c:pt idx="214">
                  <c:v>129.55131547885776</c:v>
                </c:pt>
                <c:pt idx="215">
                  <c:v>123.49103468195095</c:v>
                </c:pt>
                <c:pt idx="216">
                  <c:v>121.29048605211035</c:v>
                </c:pt>
                <c:pt idx="217">
                  <c:v>107.80416765129903</c:v>
                </c:pt>
                <c:pt idx="218">
                  <c:v>114.72442105197628</c:v>
                </c:pt>
                <c:pt idx="219">
                  <c:v>80.504946476433474</c:v>
                </c:pt>
                <c:pt idx="220">
                  <c:v>73.022464333405154</c:v>
                </c:pt>
                <c:pt idx="221">
                  <c:v>81.563578782459416</c:v>
                </c:pt>
                <c:pt idx="222">
                  <c:v>76.681647198753694</c:v>
                </c:pt>
                <c:pt idx="223">
                  <c:v>93.861216954731418</c:v>
                </c:pt>
                <c:pt idx="224">
                  <c:v>95.498850420112319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B0-48C6-A960-96C6C2EE7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49512"/>
        <c:axId val="611253776"/>
      </c:lineChart>
      <c:lineChart>
        <c:grouping val="standard"/>
        <c:varyColors val="0"/>
        <c:ser>
          <c:idx val="1"/>
          <c:order val="1"/>
          <c:tx>
            <c:v>Average Daily Temp (F)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Reports!$O$3:$O$227</c:f>
              <c:numCache>
                <c:formatCode>#,##0.0</c:formatCode>
                <c:ptCount val="225"/>
                <c:pt idx="0">
                  <c:v>67</c:v>
                </c:pt>
                <c:pt idx="1">
                  <c:v>71.7</c:v>
                </c:pt>
                <c:pt idx="2">
                  <c:v>73.900000000000006</c:v>
                </c:pt>
                <c:pt idx="3">
                  <c:v>73.3</c:v>
                </c:pt>
                <c:pt idx="4">
                  <c:v>71.099999999999994</c:v>
                </c:pt>
                <c:pt idx="5">
                  <c:v>69.900000000000006</c:v>
                </c:pt>
                <c:pt idx="6">
                  <c:v>67.5</c:v>
                </c:pt>
                <c:pt idx="7">
                  <c:v>65</c:v>
                </c:pt>
                <c:pt idx="8">
                  <c:v>66.7</c:v>
                </c:pt>
                <c:pt idx="9">
                  <c:v>55.6</c:v>
                </c:pt>
                <c:pt idx="10">
                  <c:v>60.3</c:v>
                </c:pt>
                <c:pt idx="11">
                  <c:v>64.2</c:v>
                </c:pt>
                <c:pt idx="12">
                  <c:v>67.7</c:v>
                </c:pt>
                <c:pt idx="13">
                  <c:v>60.3</c:v>
                </c:pt>
                <c:pt idx="14">
                  <c:v>55.6</c:v>
                </c:pt>
                <c:pt idx="15">
                  <c:v>61.9</c:v>
                </c:pt>
                <c:pt idx="16">
                  <c:v>55.2</c:v>
                </c:pt>
                <c:pt idx="17">
                  <c:v>52</c:v>
                </c:pt>
                <c:pt idx="18">
                  <c:v>47.8</c:v>
                </c:pt>
                <c:pt idx="19">
                  <c:v>42.5</c:v>
                </c:pt>
                <c:pt idx="20">
                  <c:v>46.2</c:v>
                </c:pt>
                <c:pt idx="21">
                  <c:v>51.2</c:v>
                </c:pt>
                <c:pt idx="22">
                  <c:v>56.1</c:v>
                </c:pt>
                <c:pt idx="23">
                  <c:v>59.5</c:v>
                </c:pt>
                <c:pt idx="24">
                  <c:v>61.5</c:v>
                </c:pt>
                <c:pt idx="25">
                  <c:v>44.2</c:v>
                </c:pt>
                <c:pt idx="26">
                  <c:v>48.6</c:v>
                </c:pt>
                <c:pt idx="27">
                  <c:v>58.5</c:v>
                </c:pt>
                <c:pt idx="28">
                  <c:v>63</c:v>
                </c:pt>
                <c:pt idx="29">
                  <c:v>45.2</c:v>
                </c:pt>
                <c:pt idx="30">
                  <c:v>37.799999999999997</c:v>
                </c:pt>
                <c:pt idx="31">
                  <c:v>37.4</c:v>
                </c:pt>
                <c:pt idx="32">
                  <c:v>40.700000000000003</c:v>
                </c:pt>
                <c:pt idx="33">
                  <c:v>42</c:v>
                </c:pt>
                <c:pt idx="34">
                  <c:v>50.2</c:v>
                </c:pt>
                <c:pt idx="35">
                  <c:v>56.4</c:v>
                </c:pt>
                <c:pt idx="36">
                  <c:v>58.7</c:v>
                </c:pt>
                <c:pt idx="37">
                  <c:v>59.9</c:v>
                </c:pt>
                <c:pt idx="38">
                  <c:v>46.5</c:v>
                </c:pt>
                <c:pt idx="39">
                  <c:v>40.799999999999997</c:v>
                </c:pt>
                <c:pt idx="40">
                  <c:v>49.1</c:v>
                </c:pt>
                <c:pt idx="41">
                  <c:v>41.2</c:v>
                </c:pt>
                <c:pt idx="42">
                  <c:v>43.7</c:v>
                </c:pt>
                <c:pt idx="43">
                  <c:v>43.5</c:v>
                </c:pt>
                <c:pt idx="44">
                  <c:v>53.5</c:v>
                </c:pt>
                <c:pt idx="45">
                  <c:v>62.5</c:v>
                </c:pt>
                <c:pt idx="46">
                  <c:v>34.6</c:v>
                </c:pt>
                <c:pt idx="47">
                  <c:v>36.799999999999997</c:v>
                </c:pt>
                <c:pt idx="48">
                  <c:v>45.1</c:v>
                </c:pt>
                <c:pt idx="49">
                  <c:v>39.5</c:v>
                </c:pt>
                <c:pt idx="50">
                  <c:v>48.8</c:v>
                </c:pt>
                <c:pt idx="51">
                  <c:v>55.1</c:v>
                </c:pt>
                <c:pt idx="52">
                  <c:v>62.5</c:v>
                </c:pt>
                <c:pt idx="53">
                  <c:v>67.3</c:v>
                </c:pt>
                <c:pt idx="54">
                  <c:v>64.900000000000006</c:v>
                </c:pt>
                <c:pt idx="55">
                  <c:v>64.900000000000006</c:v>
                </c:pt>
                <c:pt idx="56">
                  <c:v>33.5</c:v>
                </c:pt>
                <c:pt idx="57">
                  <c:v>45.2</c:v>
                </c:pt>
                <c:pt idx="58">
                  <c:v>36.6</c:v>
                </c:pt>
                <c:pt idx="59">
                  <c:v>31.4</c:v>
                </c:pt>
                <c:pt idx="60">
                  <c:v>42.8</c:v>
                </c:pt>
                <c:pt idx="61">
                  <c:v>32.799999999999997</c:v>
                </c:pt>
                <c:pt idx="62">
                  <c:v>37.9</c:v>
                </c:pt>
                <c:pt idx="63">
                  <c:v>41.4</c:v>
                </c:pt>
                <c:pt idx="64">
                  <c:v>44.3</c:v>
                </c:pt>
                <c:pt idx="65">
                  <c:v>35.5</c:v>
                </c:pt>
                <c:pt idx="66">
                  <c:v>44</c:v>
                </c:pt>
                <c:pt idx="67">
                  <c:v>39.700000000000003</c:v>
                </c:pt>
                <c:pt idx="68">
                  <c:v>39.200000000000003</c:v>
                </c:pt>
                <c:pt idx="69">
                  <c:v>45.4</c:v>
                </c:pt>
                <c:pt idx="70">
                  <c:v>34.799999999999997</c:v>
                </c:pt>
                <c:pt idx="71">
                  <c:v>37.1</c:v>
                </c:pt>
                <c:pt idx="72">
                  <c:v>36</c:v>
                </c:pt>
                <c:pt idx="73">
                  <c:v>37.9</c:v>
                </c:pt>
                <c:pt idx="74">
                  <c:v>45.5</c:v>
                </c:pt>
                <c:pt idx="75">
                  <c:v>58.6</c:v>
                </c:pt>
                <c:pt idx="76">
                  <c:v>62.3</c:v>
                </c:pt>
                <c:pt idx="77">
                  <c:v>34.9</c:v>
                </c:pt>
                <c:pt idx="78">
                  <c:v>38.799999999999997</c:v>
                </c:pt>
                <c:pt idx="79">
                  <c:v>43.7</c:v>
                </c:pt>
                <c:pt idx="80">
                  <c:v>50.9</c:v>
                </c:pt>
                <c:pt idx="81">
                  <c:v>34.5</c:v>
                </c:pt>
                <c:pt idx="82">
                  <c:v>38.299999999999997</c:v>
                </c:pt>
                <c:pt idx="83">
                  <c:v>50.5</c:v>
                </c:pt>
                <c:pt idx="84">
                  <c:v>64.599999999999994</c:v>
                </c:pt>
                <c:pt idx="85">
                  <c:v>60.4</c:v>
                </c:pt>
                <c:pt idx="86">
                  <c:v>65</c:v>
                </c:pt>
                <c:pt idx="87">
                  <c:v>63.3</c:v>
                </c:pt>
                <c:pt idx="88">
                  <c:v>52</c:v>
                </c:pt>
                <c:pt idx="89">
                  <c:v>50.3</c:v>
                </c:pt>
                <c:pt idx="90">
                  <c:v>58.1</c:v>
                </c:pt>
                <c:pt idx="91">
                  <c:v>64.7</c:v>
                </c:pt>
                <c:pt idx="92">
                  <c:v>50.4</c:v>
                </c:pt>
                <c:pt idx="93">
                  <c:v>56.7</c:v>
                </c:pt>
                <c:pt idx="94">
                  <c:v>48.6</c:v>
                </c:pt>
                <c:pt idx="95">
                  <c:v>45.6</c:v>
                </c:pt>
                <c:pt idx="96">
                  <c:v>51</c:v>
                </c:pt>
                <c:pt idx="97">
                  <c:v>50.3</c:v>
                </c:pt>
                <c:pt idx="98">
                  <c:v>56</c:v>
                </c:pt>
                <c:pt idx="99">
                  <c:v>58</c:v>
                </c:pt>
                <c:pt idx="100">
                  <c:v>58.6</c:v>
                </c:pt>
                <c:pt idx="101">
                  <c:v>64.7</c:v>
                </c:pt>
                <c:pt idx="102">
                  <c:v>55.3</c:v>
                </c:pt>
                <c:pt idx="103">
                  <c:v>61.4</c:v>
                </c:pt>
                <c:pt idx="104">
                  <c:v>65.8</c:v>
                </c:pt>
                <c:pt idx="105">
                  <c:v>68</c:v>
                </c:pt>
                <c:pt idx="106">
                  <c:v>60.5</c:v>
                </c:pt>
                <c:pt idx="107">
                  <c:v>45.9</c:v>
                </c:pt>
                <c:pt idx="108">
                  <c:v>42.3</c:v>
                </c:pt>
                <c:pt idx="109">
                  <c:v>57.6</c:v>
                </c:pt>
                <c:pt idx="110">
                  <c:v>68.400000000000006</c:v>
                </c:pt>
                <c:pt idx="111">
                  <c:v>61.2</c:v>
                </c:pt>
                <c:pt idx="112">
                  <c:v>52.1</c:v>
                </c:pt>
                <c:pt idx="113">
                  <c:v>54.6</c:v>
                </c:pt>
                <c:pt idx="114">
                  <c:v>62.9</c:v>
                </c:pt>
                <c:pt idx="115">
                  <c:v>70.099999999999994</c:v>
                </c:pt>
                <c:pt idx="116">
                  <c:v>67</c:v>
                </c:pt>
                <c:pt idx="117">
                  <c:v>70.7</c:v>
                </c:pt>
                <c:pt idx="118">
                  <c:v>72.900000000000006</c:v>
                </c:pt>
                <c:pt idx="119">
                  <c:v>64.2</c:v>
                </c:pt>
                <c:pt idx="120">
                  <c:v>47.5</c:v>
                </c:pt>
                <c:pt idx="121">
                  <c:v>48.4</c:v>
                </c:pt>
                <c:pt idx="122">
                  <c:v>51.3</c:v>
                </c:pt>
                <c:pt idx="123">
                  <c:v>60.3</c:v>
                </c:pt>
                <c:pt idx="124">
                  <c:v>68.8</c:v>
                </c:pt>
                <c:pt idx="125">
                  <c:v>73</c:v>
                </c:pt>
                <c:pt idx="126">
                  <c:v>69.900000000000006</c:v>
                </c:pt>
                <c:pt idx="127">
                  <c:v>60.8</c:v>
                </c:pt>
                <c:pt idx="128">
                  <c:v>57.8</c:v>
                </c:pt>
                <c:pt idx="129">
                  <c:v>72.3</c:v>
                </c:pt>
                <c:pt idx="130">
                  <c:v>76.099999999999994</c:v>
                </c:pt>
                <c:pt idx="131">
                  <c:v>69</c:v>
                </c:pt>
                <c:pt idx="132">
                  <c:v>56.8</c:v>
                </c:pt>
                <c:pt idx="133">
                  <c:v>61.3</c:v>
                </c:pt>
                <c:pt idx="134">
                  <c:v>65</c:v>
                </c:pt>
                <c:pt idx="135">
                  <c:v>64.8</c:v>
                </c:pt>
                <c:pt idx="136">
                  <c:v>68.400000000000006</c:v>
                </c:pt>
                <c:pt idx="137">
                  <c:v>73.599999999999994</c:v>
                </c:pt>
                <c:pt idx="138">
                  <c:v>70.2</c:v>
                </c:pt>
                <c:pt idx="139">
                  <c:v>73.5</c:v>
                </c:pt>
                <c:pt idx="140">
                  <c:v>80.3</c:v>
                </c:pt>
                <c:pt idx="141">
                  <c:v>81.7</c:v>
                </c:pt>
                <c:pt idx="142">
                  <c:v>72.5</c:v>
                </c:pt>
                <c:pt idx="143">
                  <c:v>69.2</c:v>
                </c:pt>
                <c:pt idx="144">
                  <c:v>63.3</c:v>
                </c:pt>
                <c:pt idx="145">
                  <c:v>69.400000000000006</c:v>
                </c:pt>
                <c:pt idx="146">
                  <c:v>73.599999999999994</c:v>
                </c:pt>
                <c:pt idx="147">
                  <c:v>80.099999999999994</c:v>
                </c:pt>
                <c:pt idx="148">
                  <c:v>80.8</c:v>
                </c:pt>
                <c:pt idx="149">
                  <c:v>82.8</c:v>
                </c:pt>
                <c:pt idx="150">
                  <c:v>76.2</c:v>
                </c:pt>
                <c:pt idx="151">
                  <c:v>77.400000000000006</c:v>
                </c:pt>
                <c:pt idx="152">
                  <c:v>79.2</c:v>
                </c:pt>
                <c:pt idx="153">
                  <c:v>79.5</c:v>
                </c:pt>
                <c:pt idx="154">
                  <c:v>73.3</c:v>
                </c:pt>
                <c:pt idx="155">
                  <c:v>84.9</c:v>
                </c:pt>
                <c:pt idx="156">
                  <c:v>84.8</c:v>
                </c:pt>
                <c:pt idx="157">
                  <c:v>83.8</c:v>
                </c:pt>
                <c:pt idx="158">
                  <c:v>78.8</c:v>
                </c:pt>
                <c:pt idx="159">
                  <c:v>81.099999999999994</c:v>
                </c:pt>
                <c:pt idx="160">
                  <c:v>68.7</c:v>
                </c:pt>
                <c:pt idx="161">
                  <c:v>75.2</c:v>
                </c:pt>
                <c:pt idx="162">
                  <c:v>81.5</c:v>
                </c:pt>
                <c:pt idx="163">
                  <c:v>76.3</c:v>
                </c:pt>
                <c:pt idx="164">
                  <c:v>77.099999999999994</c:v>
                </c:pt>
                <c:pt idx="165">
                  <c:v>78.900000000000006</c:v>
                </c:pt>
                <c:pt idx="166">
                  <c:v>76.900000000000006</c:v>
                </c:pt>
                <c:pt idx="167">
                  <c:v>75.3</c:v>
                </c:pt>
                <c:pt idx="168">
                  <c:v>78.7</c:v>
                </c:pt>
                <c:pt idx="169">
                  <c:v>80.3</c:v>
                </c:pt>
                <c:pt idx="170">
                  <c:v>82.5</c:v>
                </c:pt>
                <c:pt idx="171">
                  <c:v>83.7</c:v>
                </c:pt>
                <c:pt idx="172">
                  <c:v>82.2</c:v>
                </c:pt>
                <c:pt idx="173">
                  <c:v>80</c:v>
                </c:pt>
                <c:pt idx="174">
                  <c:v>74.400000000000006</c:v>
                </c:pt>
                <c:pt idx="175">
                  <c:v>82.3</c:v>
                </c:pt>
                <c:pt idx="176">
                  <c:v>78.3</c:v>
                </c:pt>
                <c:pt idx="177">
                  <c:v>78.5</c:v>
                </c:pt>
                <c:pt idx="178">
                  <c:v>77.3</c:v>
                </c:pt>
                <c:pt idx="179">
                  <c:v>81</c:v>
                </c:pt>
                <c:pt idx="180">
                  <c:v>82.8</c:v>
                </c:pt>
                <c:pt idx="181">
                  <c:v>83.5</c:v>
                </c:pt>
                <c:pt idx="182">
                  <c:v>81.2</c:v>
                </c:pt>
                <c:pt idx="183">
                  <c:v>77.900000000000006</c:v>
                </c:pt>
                <c:pt idx="184">
                  <c:v>81.099999999999994</c:v>
                </c:pt>
                <c:pt idx="185">
                  <c:v>82.7</c:v>
                </c:pt>
                <c:pt idx="186">
                  <c:v>83.8</c:v>
                </c:pt>
                <c:pt idx="187">
                  <c:v>81.7</c:v>
                </c:pt>
                <c:pt idx="188">
                  <c:v>83.4</c:v>
                </c:pt>
                <c:pt idx="189">
                  <c:v>84.7</c:v>
                </c:pt>
                <c:pt idx="190">
                  <c:v>84.8</c:v>
                </c:pt>
                <c:pt idx="191">
                  <c:v>84.9</c:v>
                </c:pt>
                <c:pt idx="192">
                  <c:v>84.7</c:v>
                </c:pt>
                <c:pt idx="193">
                  <c:v>80.099999999999994</c:v>
                </c:pt>
                <c:pt idx="194">
                  <c:v>75.3</c:v>
                </c:pt>
                <c:pt idx="195">
                  <c:v>72.7</c:v>
                </c:pt>
                <c:pt idx="196">
                  <c:v>71.5</c:v>
                </c:pt>
                <c:pt idx="197">
                  <c:v>74.099999999999994</c:v>
                </c:pt>
                <c:pt idx="198">
                  <c:v>75.2</c:v>
                </c:pt>
                <c:pt idx="199">
                  <c:v>74.3</c:v>
                </c:pt>
                <c:pt idx="200">
                  <c:v>63.1</c:v>
                </c:pt>
                <c:pt idx="201">
                  <c:v>66.599999999999994</c:v>
                </c:pt>
                <c:pt idx="202">
                  <c:v>50.7</c:v>
                </c:pt>
                <c:pt idx="203">
                  <c:v>45.7</c:v>
                </c:pt>
                <c:pt idx="204">
                  <c:v>50.3</c:v>
                </c:pt>
                <c:pt idx="205">
                  <c:v>51.8</c:v>
                </c:pt>
                <c:pt idx="206">
                  <c:v>61.4</c:v>
                </c:pt>
                <c:pt idx="207">
                  <c:v>58.9</c:v>
                </c:pt>
                <c:pt idx="208">
                  <c:v>61.7</c:v>
                </c:pt>
                <c:pt idx="209">
                  <c:v>56.2</c:v>
                </c:pt>
                <c:pt idx="210">
                  <c:v>65.099999999999994</c:v>
                </c:pt>
                <c:pt idx="211">
                  <c:v>66.5</c:v>
                </c:pt>
                <c:pt idx="212">
                  <c:v>61.6</c:v>
                </c:pt>
                <c:pt idx="213">
                  <c:v>61.5</c:v>
                </c:pt>
                <c:pt idx="214">
                  <c:v>62.6</c:v>
                </c:pt>
                <c:pt idx="215">
                  <c:v>73.099999999999994</c:v>
                </c:pt>
                <c:pt idx="216">
                  <c:v>60.1</c:v>
                </c:pt>
                <c:pt idx="217">
                  <c:v>56.3</c:v>
                </c:pt>
                <c:pt idx="218">
                  <c:v>62.7</c:v>
                </c:pt>
                <c:pt idx="219">
                  <c:v>41.2</c:v>
                </c:pt>
                <c:pt idx="220">
                  <c:v>41</c:v>
                </c:pt>
                <c:pt idx="221">
                  <c:v>39.1</c:v>
                </c:pt>
                <c:pt idx="222">
                  <c:v>39.5</c:v>
                </c:pt>
                <c:pt idx="223">
                  <c:v>46.9</c:v>
                </c:pt>
                <c:pt idx="224">
                  <c:v>50.3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B0-48C6-A960-96C6C2EE7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268352"/>
        <c:axId val="591269008"/>
      </c:lineChart>
      <c:dateAx>
        <c:axId val="611249512"/>
        <c:scaling>
          <c:orientation val="minMax"/>
        </c:scaling>
        <c:delete val="0"/>
        <c:axPos val="b"/>
        <c:numFmt formatCode="m/d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253776"/>
        <c:crosses val="autoZero"/>
        <c:auto val="1"/>
        <c:lblOffset val="100"/>
        <c:baseTimeUnit val="days"/>
      </c:dateAx>
      <c:valAx>
        <c:axId val="61125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249512"/>
        <c:crosses val="autoZero"/>
        <c:crossBetween val="between"/>
      </c:valAx>
      <c:valAx>
        <c:axId val="591269008"/>
        <c:scaling>
          <c:orientation val="minMax"/>
        </c:scaling>
        <c:delete val="0"/>
        <c:axPos val="r"/>
        <c:numFmt formatCode="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268352"/>
        <c:crosses val="max"/>
        <c:crossBetween val="between"/>
      </c:valAx>
      <c:catAx>
        <c:axId val="59126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591269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166688</xdr:colOff>
      <xdr:row>0</xdr:row>
      <xdr:rowOff>150495</xdr:rowOff>
    </xdr:from>
    <xdr:to>
      <xdr:col>14</xdr:col>
      <xdr:colOff>289560</xdr:colOff>
      <xdr:row>20</xdr:row>
      <xdr:rowOff>59531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absoluteAnchor>
    <xdr:pos x="4250532" y="4000499"/>
    <xdr:ext cx="9120187" cy="5631656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12</xdr:col>
      <xdr:colOff>595312</xdr:colOff>
      <xdr:row>25</xdr:row>
      <xdr:rowOff>154781</xdr:rowOff>
    </xdr:from>
    <xdr:to>
      <xdr:col>15</xdr:col>
      <xdr:colOff>464343</xdr:colOff>
      <xdr:row>28</xdr:row>
      <xdr:rowOff>154781</xdr:rowOff>
    </xdr:to>
    <xdr:sp macro="" textlink="">
      <xdr:nvSpPr>
        <xdr:cNvPr id="2" name="TextBox 1"/>
        <xdr:cNvSpPr txBox="1"/>
      </xdr:nvSpPr>
      <xdr:spPr>
        <a:xfrm>
          <a:off x="10989468" y="4917281"/>
          <a:ext cx="1690688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9933"/>
              </a:solidFill>
            </a:rPr>
            <a:t>Buses were down due</a:t>
          </a:r>
          <a:r>
            <a:rPr lang="en-US" sz="1100" b="1" baseline="0">
              <a:solidFill>
                <a:srgbClr val="FF9933"/>
              </a:solidFill>
            </a:rPr>
            <a:t> to Manufacturer Recall</a:t>
          </a:r>
          <a:endParaRPr lang="en-US" sz="1100" b="1">
            <a:solidFill>
              <a:srgbClr val="FF9933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70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5"/>
  <sheetViews>
    <sheetView tabSelected="1" zoomScale="80" zoomScaleNormal="80" workbookViewId="0">
      <selection activeCell="A18" sqref="A18"/>
    </sheetView>
  </sheetViews>
  <sheetFormatPr defaultRowHeight="15" x14ac:dyDescent="0.25"/>
  <cols>
    <col min="1" max="1" width="35.5703125" style="1" customWidth="1"/>
    <col min="2" max="2" width="29.28515625" style="2" customWidth="1"/>
  </cols>
  <sheetData>
    <row r="3" spans="1:26" x14ac:dyDescent="0.25">
      <c r="A3" s="18" t="s">
        <v>11</v>
      </c>
      <c r="B3" s="3" t="s">
        <v>12</v>
      </c>
    </row>
    <row r="4" spans="1:26" x14ac:dyDescent="0.25">
      <c r="A4" s="19" t="s">
        <v>19</v>
      </c>
      <c r="B4" s="20">
        <f>AVERAGEIF(Reports!$O$3:$O$227,"&lt;40",Reports!$L$3:$L$227)</f>
        <v>78.001300602366214</v>
      </c>
      <c r="Z4">
        <v>110</v>
      </c>
    </row>
    <row r="5" spans="1:26" x14ac:dyDescent="0.25">
      <c r="A5" s="19" t="s">
        <v>13</v>
      </c>
      <c r="B5" s="20">
        <f>AVERAGEIFS(Reports!$L$3:$L$227,Reports!$O$3:$O$227,"&gt;40",Reports!$O$3:$O$227,"&lt;50")</f>
        <v>90.762791134897441</v>
      </c>
      <c r="Z5">
        <v>110</v>
      </c>
    </row>
    <row r="6" spans="1:26" x14ac:dyDescent="0.25">
      <c r="A6" s="19" t="s">
        <v>14</v>
      </c>
      <c r="B6" s="20">
        <f>AVERAGEIFS(Reports!$L$3:$L$227,Reports!$O$3:$O$227,"&gt;50",Reports!$O$3:$O$227,"&lt;60")</f>
        <v>107.82248125540137</v>
      </c>
      <c r="Z6">
        <v>110</v>
      </c>
    </row>
    <row r="7" spans="1:26" x14ac:dyDescent="0.25">
      <c r="A7" s="19" t="s">
        <v>15</v>
      </c>
      <c r="B7" s="20">
        <f>AVERAGEIFS(Reports!$L$3:$L$227,Reports!$O$3:$O$227,"&gt;60",Reports!$O$3:$O$227,"&lt;70")</f>
        <v>127.55822471017196</v>
      </c>
      <c r="Z7">
        <v>110</v>
      </c>
    </row>
    <row r="8" spans="1:26" x14ac:dyDescent="0.25">
      <c r="A8" s="19" t="s">
        <v>16</v>
      </c>
      <c r="B8" s="20">
        <f>AVERAGEIFS(Reports!$L$3:$L$227,Reports!$O$3:$O$227,"&gt;70",Reports!$O$3:$O$227,"&lt;80")</f>
        <v>123.871550321325</v>
      </c>
      <c r="Z8">
        <v>110</v>
      </c>
    </row>
    <row r="9" spans="1:26" x14ac:dyDescent="0.25">
      <c r="A9" s="19" t="s">
        <v>17</v>
      </c>
      <c r="B9" s="20">
        <f>AVERAGEIFS(Reports!$L$3:$L$227,Reports!$O$3:$O$227,"&gt;80",Reports!$O$3:$O$227,"&lt;90")</f>
        <v>115.55438314981858</v>
      </c>
      <c r="Z9">
        <v>110</v>
      </c>
    </row>
    <row r="10" spans="1:26" x14ac:dyDescent="0.25">
      <c r="A10" s="19" t="s">
        <v>18</v>
      </c>
      <c r="B10" s="20">
        <f>AVERAGEIF(Reports!$O$3:$O$227,"&lt;90",Reports!$L$3:$L$227)</f>
        <v>111.13308451955264</v>
      </c>
      <c r="Z10">
        <v>110</v>
      </c>
    </row>
    <row r="11" spans="1:26" x14ac:dyDescent="0.25">
      <c r="A11" s="28">
        <f>Reports!O228</f>
        <v>61.085333333333345</v>
      </c>
      <c r="B11" s="27">
        <f>Reports!L228</f>
        <v>110.03227419366132</v>
      </c>
    </row>
    <row r="13" spans="1:26" x14ac:dyDescent="0.25">
      <c r="A13" s="31" t="s">
        <v>24</v>
      </c>
      <c r="B13" s="32">
        <v>91393</v>
      </c>
    </row>
    <row r="14" spans="1:26" x14ac:dyDescent="0.25">
      <c r="A14" s="31" t="s">
        <v>21</v>
      </c>
      <c r="B14" s="32">
        <v>35579</v>
      </c>
    </row>
    <row r="15" spans="1:26" x14ac:dyDescent="0.25">
      <c r="A15" s="31" t="s">
        <v>23</v>
      </c>
      <c r="B15" s="33">
        <f>B13/B14</f>
        <v>2.5687343657775652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2"/>
  <sheetViews>
    <sheetView workbookViewId="0">
      <pane xSplit="1" ySplit="2" topLeftCell="B216" activePane="bottomRight" state="frozen"/>
      <selection pane="topRight" activeCell="B1" sqref="B1"/>
      <selection pane="bottomLeft" activeCell="A3" sqref="A3"/>
      <selection pane="bottomRight" activeCell="B233" sqref="B233"/>
    </sheetView>
  </sheetViews>
  <sheetFormatPr defaultColWidth="8.85546875" defaultRowHeight="12.75" x14ac:dyDescent="0.2"/>
  <cols>
    <col min="1" max="1" width="8.85546875" style="6" bestFit="1" customWidth="1"/>
    <col min="2" max="2" width="22.42578125" style="14" bestFit="1" customWidth="1"/>
    <col min="3" max="3" width="16" style="14" bestFit="1" customWidth="1"/>
    <col min="4" max="4" width="17.28515625" style="14" bestFit="1" customWidth="1"/>
    <col min="5" max="5" width="8.7109375" style="14" bestFit="1" customWidth="1"/>
    <col min="6" max="6" width="17.7109375" style="14" bestFit="1" customWidth="1"/>
    <col min="7" max="7" width="22.42578125" style="14" bestFit="1" customWidth="1"/>
    <col min="8" max="8" width="16" style="14" bestFit="1" customWidth="1"/>
    <col min="9" max="9" width="17.28515625" style="14" bestFit="1" customWidth="1"/>
    <col min="10" max="10" width="8.7109375" style="14" bestFit="1" customWidth="1"/>
    <col min="11" max="11" width="17.7109375" style="14" bestFit="1" customWidth="1"/>
    <col min="12" max="12" width="17.7109375" style="14" customWidth="1"/>
    <col min="13" max="15" width="8.85546875" style="14"/>
    <col min="16" max="16384" width="8.85546875" style="4"/>
  </cols>
  <sheetData>
    <row r="1" spans="1:15" x14ac:dyDescent="0.2">
      <c r="A1" s="24" t="s">
        <v>0</v>
      </c>
      <c r="B1" s="21">
        <v>2101</v>
      </c>
      <c r="C1" s="22"/>
      <c r="D1" s="22"/>
      <c r="E1" s="22"/>
      <c r="F1" s="23"/>
      <c r="G1" s="25">
        <v>2102</v>
      </c>
      <c r="H1" s="25"/>
      <c r="I1" s="25"/>
      <c r="J1" s="25"/>
      <c r="K1" s="25"/>
      <c r="L1" s="26" t="s">
        <v>20</v>
      </c>
      <c r="M1" s="25" t="s">
        <v>7</v>
      </c>
      <c r="N1" s="25"/>
      <c r="O1" s="25"/>
    </row>
    <row r="2" spans="1:15" x14ac:dyDescent="0.2">
      <c r="A2" s="2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1</v>
      </c>
      <c r="H2" s="5" t="s">
        <v>2</v>
      </c>
      <c r="I2" s="5" t="s">
        <v>3</v>
      </c>
      <c r="J2" s="5" t="s">
        <v>4</v>
      </c>
      <c r="K2" s="5" t="s">
        <v>5</v>
      </c>
      <c r="L2" s="26"/>
      <c r="M2" s="5" t="s">
        <v>8</v>
      </c>
      <c r="N2" s="5" t="s">
        <v>9</v>
      </c>
      <c r="O2" s="5" t="s">
        <v>10</v>
      </c>
    </row>
    <row r="3" spans="1:15" x14ac:dyDescent="0.2">
      <c r="A3" s="6">
        <v>44470</v>
      </c>
      <c r="B3" s="7"/>
      <c r="C3" s="7"/>
      <c r="D3" s="7"/>
      <c r="E3" s="7"/>
      <c r="F3" s="8"/>
      <c r="G3" s="7">
        <v>20.215437999999899</v>
      </c>
      <c r="H3" s="7">
        <v>108.835151999999</v>
      </c>
      <c r="I3" s="7">
        <v>65.955445200031505</v>
      </c>
      <c r="J3" s="7">
        <v>36.799999999999898</v>
      </c>
      <c r="K3" s="9">
        <f>(I3*85)/J3</f>
        <v>152.34274027181235</v>
      </c>
      <c r="L3" s="9">
        <f>AVERAGE(F3,K3)</f>
        <v>152.34274027181235</v>
      </c>
      <c r="M3" s="8">
        <v>79</v>
      </c>
      <c r="N3" s="8">
        <v>58</v>
      </c>
      <c r="O3" s="15">
        <v>67</v>
      </c>
    </row>
    <row r="4" spans="1:15" x14ac:dyDescent="0.2">
      <c r="A4" s="6">
        <v>44473</v>
      </c>
      <c r="B4" s="7">
        <v>121.906085</v>
      </c>
      <c r="C4" s="7">
        <v>267.11035399999997</v>
      </c>
      <c r="D4" s="7">
        <v>88.004801956573104</v>
      </c>
      <c r="E4" s="7">
        <v>79.199999999999804</v>
      </c>
      <c r="F4" s="8">
        <f>(D4*85)/E4</f>
        <v>94.449598059453692</v>
      </c>
      <c r="G4" s="7">
        <v>125.03746700000001</v>
      </c>
      <c r="H4" s="7">
        <v>260.02006199999897</v>
      </c>
      <c r="I4" s="7">
        <v>92.314011174739207</v>
      </c>
      <c r="J4" s="7">
        <v>78.400000000000006</v>
      </c>
      <c r="K4" s="9">
        <f>(I4*85)/J4</f>
        <v>100.08534374812287</v>
      </c>
      <c r="L4" s="9">
        <f t="shared" ref="L4:L67" si="0">AVERAGE(F4,K4)</f>
        <v>97.267470903788279</v>
      </c>
      <c r="M4" s="8">
        <v>84</v>
      </c>
      <c r="N4" s="8">
        <v>66</v>
      </c>
      <c r="O4" s="15">
        <v>71.7</v>
      </c>
    </row>
    <row r="5" spans="1:15" x14ac:dyDescent="0.2">
      <c r="A5" s="6">
        <v>44474</v>
      </c>
      <c r="B5" s="7"/>
      <c r="C5" s="7"/>
      <c r="D5" s="7"/>
      <c r="E5" s="7"/>
      <c r="F5" s="7"/>
      <c r="G5" s="7">
        <v>158.716701</v>
      </c>
      <c r="H5" s="7">
        <v>330.38301000000001</v>
      </c>
      <c r="I5" s="7">
        <v>146.92943211644001</v>
      </c>
      <c r="J5" s="7">
        <v>97.2</v>
      </c>
      <c r="K5" s="9">
        <f>(I5*85)/J5</f>
        <v>128.48767211828601</v>
      </c>
      <c r="L5" s="9">
        <f t="shared" si="0"/>
        <v>128.48767211828601</v>
      </c>
      <c r="M5" s="8">
        <v>85</v>
      </c>
      <c r="N5" s="8">
        <v>66</v>
      </c>
      <c r="O5" s="15">
        <v>73.900000000000006</v>
      </c>
    </row>
    <row r="6" spans="1:15" x14ac:dyDescent="0.2">
      <c r="A6" s="6">
        <v>44475</v>
      </c>
      <c r="B6" s="7">
        <v>122.740130999999</v>
      </c>
      <c r="C6" s="7">
        <v>299.33094299999999</v>
      </c>
      <c r="D6" s="7">
        <v>110.653781913624</v>
      </c>
      <c r="E6" s="7">
        <v>87.999999999999503</v>
      </c>
      <c r="F6" s="8">
        <f t="shared" ref="F6:F32" si="1">(D6*85)/E6</f>
        <v>106.88149389384196</v>
      </c>
      <c r="G6" s="7">
        <v>137.764263999999</v>
      </c>
      <c r="H6" s="7">
        <v>288.69140499999901</v>
      </c>
      <c r="I6" s="7">
        <v>115.127654497733</v>
      </c>
      <c r="J6" s="7">
        <v>84.399999999999807</v>
      </c>
      <c r="K6" s="9">
        <f>(I6*85)/J6</f>
        <v>115.94609753918634</v>
      </c>
      <c r="L6" s="9">
        <f t="shared" si="0"/>
        <v>111.41379571651416</v>
      </c>
      <c r="M6" s="8">
        <v>82</v>
      </c>
      <c r="N6" s="8">
        <v>68</v>
      </c>
      <c r="O6" s="15">
        <v>73.3</v>
      </c>
    </row>
    <row r="7" spans="1:15" x14ac:dyDescent="0.2">
      <c r="A7" s="6">
        <v>44476</v>
      </c>
      <c r="B7" s="7">
        <v>125.49150499999899</v>
      </c>
      <c r="C7" s="7">
        <v>237.71835799999999</v>
      </c>
      <c r="D7" s="7">
        <v>110.691064185158</v>
      </c>
      <c r="E7" s="7">
        <v>69.200000000000699</v>
      </c>
      <c r="F7" s="8">
        <f t="shared" si="1"/>
        <v>135.96445745286613</v>
      </c>
      <c r="G7" s="7">
        <v>126.302697999999</v>
      </c>
      <c r="H7" s="7">
        <v>266.73630400000002</v>
      </c>
      <c r="I7" s="7">
        <v>114.521817585302</v>
      </c>
      <c r="J7" s="7">
        <v>79.2</v>
      </c>
      <c r="K7" s="9">
        <f>(I7*85)/J7</f>
        <v>122.908516347862</v>
      </c>
      <c r="L7" s="9">
        <f t="shared" si="0"/>
        <v>129.43648690036406</v>
      </c>
      <c r="M7" s="8">
        <v>76</v>
      </c>
      <c r="N7" s="8">
        <v>66</v>
      </c>
      <c r="O7" s="15">
        <v>71.099999999999994</v>
      </c>
    </row>
    <row r="8" spans="1:15" x14ac:dyDescent="0.2">
      <c r="A8" s="6">
        <v>44477</v>
      </c>
      <c r="B8" s="7">
        <v>126.736971999999</v>
      </c>
      <c r="C8" s="7">
        <v>275.16969799999902</v>
      </c>
      <c r="D8" s="7">
        <v>110.113188976378</v>
      </c>
      <c r="E8" s="7">
        <v>82</v>
      </c>
      <c r="F8" s="8">
        <f t="shared" si="1"/>
        <v>114.14172028039182</v>
      </c>
      <c r="G8" s="7"/>
      <c r="H8" s="7"/>
      <c r="I8" s="7"/>
      <c r="J8" s="7"/>
      <c r="K8" s="7"/>
      <c r="L8" s="9">
        <f t="shared" si="0"/>
        <v>114.14172028039182</v>
      </c>
      <c r="M8" s="8">
        <v>75</v>
      </c>
      <c r="N8" s="8">
        <v>66</v>
      </c>
      <c r="O8" s="15">
        <v>69.900000000000006</v>
      </c>
    </row>
    <row r="9" spans="1:15" x14ac:dyDescent="0.2">
      <c r="A9" s="6">
        <v>44480</v>
      </c>
      <c r="B9" s="7">
        <v>122.13803499999899</v>
      </c>
      <c r="C9" s="7">
        <v>221.643203999999</v>
      </c>
      <c r="D9" s="7">
        <v>109.687549709696</v>
      </c>
      <c r="E9" s="7">
        <v>67.199999999999804</v>
      </c>
      <c r="F9" s="8">
        <f t="shared" si="1"/>
        <v>138.74169234113376</v>
      </c>
      <c r="G9" s="7"/>
      <c r="H9" s="7"/>
      <c r="I9" s="7"/>
      <c r="J9" s="7"/>
      <c r="K9" s="7"/>
      <c r="L9" s="9">
        <f t="shared" si="0"/>
        <v>138.74169234113376</v>
      </c>
      <c r="M9" s="8">
        <v>71</v>
      </c>
      <c r="N9" s="8">
        <v>65</v>
      </c>
      <c r="O9" s="15">
        <v>67.5</v>
      </c>
    </row>
    <row r="10" spans="1:15" x14ac:dyDescent="0.2">
      <c r="A10" s="6">
        <v>44481</v>
      </c>
      <c r="B10" s="7">
        <v>115.532011999999</v>
      </c>
      <c r="C10" s="7">
        <v>222.32427799999999</v>
      </c>
      <c r="D10" s="7">
        <v>110.638247633818</v>
      </c>
      <c r="E10" s="7">
        <v>67.199999999999804</v>
      </c>
      <c r="F10" s="8">
        <f t="shared" si="1"/>
        <v>139.94421203682379</v>
      </c>
      <c r="G10" s="7">
        <v>114.31977199999901</v>
      </c>
      <c r="H10" s="7">
        <v>207.67814199999901</v>
      </c>
      <c r="I10" s="7">
        <v>108.40441819772499</v>
      </c>
      <c r="J10" s="7">
        <v>59.999999999999702</v>
      </c>
      <c r="K10" s="9">
        <f>(I10*85)/J10</f>
        <v>153.57292578011118</v>
      </c>
      <c r="L10" s="9">
        <f t="shared" si="0"/>
        <v>146.75856890846748</v>
      </c>
      <c r="M10" s="8">
        <v>70</v>
      </c>
      <c r="N10" s="8">
        <v>60</v>
      </c>
      <c r="O10" s="15">
        <v>65</v>
      </c>
    </row>
    <row r="11" spans="1:15" x14ac:dyDescent="0.2">
      <c r="A11" s="6">
        <v>44482</v>
      </c>
      <c r="B11" s="7">
        <v>135.906950999999</v>
      </c>
      <c r="C11" s="7">
        <v>283.46046999999999</v>
      </c>
      <c r="D11" s="7">
        <v>121.77321939871101</v>
      </c>
      <c r="E11" s="7">
        <v>84.399999999999594</v>
      </c>
      <c r="F11" s="8">
        <f t="shared" si="1"/>
        <v>122.63890579254131</v>
      </c>
      <c r="G11" s="7">
        <v>146.87977000000001</v>
      </c>
      <c r="H11" s="7">
        <v>298.79032899999999</v>
      </c>
      <c r="I11" s="7">
        <v>119.523855682812</v>
      </c>
      <c r="J11" s="7">
        <v>87.200000000000202</v>
      </c>
      <c r="K11" s="9">
        <f>(I11*85)/J11</f>
        <v>116.50834556237382</v>
      </c>
      <c r="L11" s="9">
        <f t="shared" si="0"/>
        <v>119.57362567745756</v>
      </c>
      <c r="M11" s="8">
        <v>82</v>
      </c>
      <c r="N11" s="8">
        <v>57</v>
      </c>
      <c r="O11" s="15">
        <v>66.7</v>
      </c>
    </row>
    <row r="12" spans="1:15" x14ac:dyDescent="0.2">
      <c r="A12" s="6">
        <v>44487</v>
      </c>
      <c r="B12" s="7">
        <v>60.182839999999402</v>
      </c>
      <c r="C12" s="7">
        <v>143.66154499999999</v>
      </c>
      <c r="D12" s="7">
        <v>86.603609918078405</v>
      </c>
      <c r="E12" s="7">
        <v>42.399999999999601</v>
      </c>
      <c r="F12" s="8">
        <f t="shared" si="1"/>
        <v>173.61572743011166</v>
      </c>
      <c r="G12" s="7"/>
      <c r="H12" s="7"/>
      <c r="I12" s="7"/>
      <c r="J12" s="7"/>
      <c r="K12" s="7"/>
      <c r="L12" s="9">
        <f t="shared" si="0"/>
        <v>173.61572743011166</v>
      </c>
      <c r="M12" s="8">
        <v>70</v>
      </c>
      <c r="N12" s="8">
        <v>43</v>
      </c>
      <c r="O12" s="15">
        <v>55.6</v>
      </c>
    </row>
    <row r="13" spans="1:15" x14ac:dyDescent="0.2">
      <c r="A13" s="6">
        <v>44489</v>
      </c>
      <c r="B13" s="7">
        <v>44.694570999999897</v>
      </c>
      <c r="C13" s="7">
        <v>168.026455999999</v>
      </c>
      <c r="D13" s="7">
        <v>78.075168136642503</v>
      </c>
      <c r="E13" s="7">
        <v>48.799999999999201</v>
      </c>
      <c r="F13" s="8">
        <f t="shared" si="1"/>
        <v>135.99158384456396</v>
      </c>
      <c r="G13" s="7"/>
      <c r="H13" s="7"/>
      <c r="I13" s="7"/>
      <c r="J13" s="7"/>
      <c r="K13" s="7"/>
      <c r="L13" s="9">
        <f t="shared" si="0"/>
        <v>135.99158384456396</v>
      </c>
      <c r="M13" s="8">
        <v>79</v>
      </c>
      <c r="N13" s="8">
        <v>46</v>
      </c>
      <c r="O13" s="15">
        <v>60.3</v>
      </c>
    </row>
    <row r="14" spans="1:15" x14ac:dyDescent="0.2">
      <c r="A14" s="6">
        <v>44490</v>
      </c>
      <c r="B14" s="7">
        <v>118.433568999999</v>
      </c>
      <c r="C14" s="7">
        <v>233.17348399999901</v>
      </c>
      <c r="D14" s="7">
        <v>109.591359342877</v>
      </c>
      <c r="E14" s="7">
        <v>115.6</v>
      </c>
      <c r="F14" s="8">
        <f t="shared" si="1"/>
        <v>80.581881869762498</v>
      </c>
      <c r="G14" s="7">
        <v>134.58286199999901</v>
      </c>
      <c r="H14" s="7">
        <v>272.207999999999</v>
      </c>
      <c r="I14" s="7">
        <v>107.81100870913799</v>
      </c>
      <c r="J14" s="7">
        <v>81.199999999999804</v>
      </c>
      <c r="K14" s="9">
        <f>(I14*85)/J14</f>
        <v>112.85635148124078</v>
      </c>
      <c r="L14" s="9">
        <f t="shared" si="0"/>
        <v>96.719116675501638</v>
      </c>
      <c r="M14" s="8">
        <v>78</v>
      </c>
      <c r="N14" s="8">
        <v>50</v>
      </c>
      <c r="O14" s="15">
        <v>64.2</v>
      </c>
    </row>
    <row r="15" spans="1:15" x14ac:dyDescent="0.2">
      <c r="A15" s="6">
        <v>44494</v>
      </c>
      <c r="B15" s="7">
        <v>117.75178899999899</v>
      </c>
      <c r="C15" s="7">
        <v>243.83661499999999</v>
      </c>
      <c r="D15" s="7">
        <v>109.81803766006399</v>
      </c>
      <c r="E15" s="7">
        <v>74.800000000000097</v>
      </c>
      <c r="F15" s="8">
        <f t="shared" si="1"/>
        <v>124.79322461370893</v>
      </c>
      <c r="G15" s="7">
        <v>127.17183799999999</v>
      </c>
      <c r="H15" s="7">
        <v>240.924149</v>
      </c>
      <c r="I15" s="7">
        <v>108.06887775391699</v>
      </c>
      <c r="J15" s="7">
        <v>74</v>
      </c>
      <c r="K15" s="9">
        <f>(I15*85)/J15</f>
        <v>124.13317039301276</v>
      </c>
      <c r="L15" s="9">
        <f t="shared" si="0"/>
        <v>124.46319750336085</v>
      </c>
      <c r="M15" s="8">
        <v>77</v>
      </c>
      <c r="N15" s="8">
        <v>63</v>
      </c>
      <c r="O15" s="15">
        <v>67.7</v>
      </c>
    </row>
    <row r="16" spans="1:15" x14ac:dyDescent="0.2">
      <c r="A16" s="6">
        <v>44495</v>
      </c>
      <c r="B16" s="7">
        <v>112.898686</v>
      </c>
      <c r="C16" s="7">
        <v>266.40621199999902</v>
      </c>
      <c r="D16" s="7">
        <v>105.685919231687</v>
      </c>
      <c r="E16" s="7">
        <v>81.599999999999397</v>
      </c>
      <c r="F16" s="8">
        <f t="shared" si="1"/>
        <v>110.08949919967478</v>
      </c>
      <c r="G16" s="7"/>
      <c r="H16" s="7"/>
      <c r="I16" s="7"/>
      <c r="J16" s="7"/>
      <c r="K16" s="7"/>
      <c r="L16" s="9">
        <f t="shared" si="0"/>
        <v>110.08949919967478</v>
      </c>
      <c r="M16" s="8">
        <v>70</v>
      </c>
      <c r="N16" s="8">
        <v>49</v>
      </c>
      <c r="O16" s="15">
        <v>60.3</v>
      </c>
    </row>
    <row r="17" spans="1:15" x14ac:dyDescent="0.2">
      <c r="A17" s="6">
        <v>44496</v>
      </c>
      <c r="B17" s="7">
        <v>147.155510999999</v>
      </c>
      <c r="C17" s="7">
        <v>287.15402499999902</v>
      </c>
      <c r="D17" s="7">
        <v>123.267617116042</v>
      </c>
      <c r="E17" s="7">
        <v>86</v>
      </c>
      <c r="F17" s="8">
        <f t="shared" si="1"/>
        <v>121.83427273097176</v>
      </c>
      <c r="G17" s="7">
        <v>138.72464199999999</v>
      </c>
      <c r="H17" s="7">
        <v>249.11706899999899</v>
      </c>
      <c r="I17" s="7">
        <v>107.89800067605201</v>
      </c>
      <c r="J17" s="7">
        <v>76</v>
      </c>
      <c r="K17" s="9">
        <f>(I17*85)/J17</f>
        <v>120.67539549295289</v>
      </c>
      <c r="L17" s="9">
        <f t="shared" si="0"/>
        <v>121.25483411196232</v>
      </c>
      <c r="M17" s="8">
        <v>70</v>
      </c>
      <c r="N17" s="8">
        <v>47</v>
      </c>
      <c r="O17" s="15">
        <v>55.6</v>
      </c>
    </row>
    <row r="18" spans="1:15" x14ac:dyDescent="0.2">
      <c r="A18" s="6">
        <v>44498</v>
      </c>
      <c r="B18" s="7">
        <v>138.92303999999899</v>
      </c>
      <c r="C18" s="7">
        <v>289.35308400000002</v>
      </c>
      <c r="D18" s="7">
        <v>128.751217887536</v>
      </c>
      <c r="E18" s="7">
        <v>86</v>
      </c>
      <c r="F18" s="8">
        <f t="shared" si="1"/>
        <v>127.25411070279721</v>
      </c>
      <c r="G18" s="7">
        <v>59.4229440000003</v>
      </c>
      <c r="H18" s="7">
        <v>122.111485999999</v>
      </c>
      <c r="I18" s="7">
        <v>82.083134494551402</v>
      </c>
      <c r="J18" s="7">
        <v>37.199999999999797</v>
      </c>
      <c r="K18" s="9">
        <f>(I18*85)/J18</f>
        <v>187.55554924830395</v>
      </c>
      <c r="L18" s="9">
        <f t="shared" si="0"/>
        <v>157.40482997555057</v>
      </c>
      <c r="M18" s="8">
        <v>70</v>
      </c>
      <c r="N18" s="8">
        <v>56</v>
      </c>
      <c r="O18" s="15">
        <v>61.9</v>
      </c>
    </row>
    <row r="19" spans="1:15" x14ac:dyDescent="0.2">
      <c r="A19" s="6">
        <v>44501</v>
      </c>
      <c r="B19" s="7">
        <v>119.938986</v>
      </c>
      <c r="C19" s="7">
        <v>261.88792599999903</v>
      </c>
      <c r="D19" s="7">
        <v>116.628265926986</v>
      </c>
      <c r="E19" s="7">
        <v>79.199999999999804</v>
      </c>
      <c r="F19" s="8">
        <f t="shared" si="1"/>
        <v>125.16922479537671</v>
      </c>
      <c r="G19" s="7"/>
      <c r="H19" s="7"/>
      <c r="I19" s="7"/>
      <c r="J19" s="7"/>
      <c r="K19" s="9"/>
      <c r="L19" s="9">
        <f t="shared" si="0"/>
        <v>125.16922479537671</v>
      </c>
      <c r="M19" s="8">
        <v>69</v>
      </c>
      <c r="N19" s="8">
        <v>44</v>
      </c>
      <c r="O19" s="15">
        <v>55.2</v>
      </c>
    </row>
    <row r="20" spans="1:15" x14ac:dyDescent="0.2">
      <c r="A20" s="6">
        <v>44502</v>
      </c>
      <c r="B20" s="7">
        <v>135.829995</v>
      </c>
      <c r="C20" s="7">
        <v>279.07743399999799</v>
      </c>
      <c r="D20" s="7">
        <v>121.885066213314</v>
      </c>
      <c r="E20" s="7">
        <v>83.199999999999804</v>
      </c>
      <c r="F20" s="8">
        <f t="shared" si="1"/>
        <v>124.52200274196773</v>
      </c>
      <c r="G20" s="7"/>
      <c r="H20" s="7"/>
      <c r="I20" s="7"/>
      <c r="J20" s="7"/>
      <c r="K20" s="7"/>
      <c r="L20" s="9">
        <f t="shared" si="0"/>
        <v>124.52200274196773</v>
      </c>
      <c r="M20" s="8">
        <v>64</v>
      </c>
      <c r="N20" s="8">
        <v>45</v>
      </c>
      <c r="O20" s="15">
        <v>52</v>
      </c>
    </row>
    <row r="21" spans="1:15" x14ac:dyDescent="0.2">
      <c r="A21" s="6">
        <v>44503</v>
      </c>
      <c r="B21" s="7">
        <v>121.908766999999</v>
      </c>
      <c r="C21" s="7">
        <v>270.23965800000201</v>
      </c>
      <c r="D21" s="7">
        <v>104.601626501232</v>
      </c>
      <c r="E21" s="7">
        <v>81.200000000000699</v>
      </c>
      <c r="F21" s="8">
        <f t="shared" si="1"/>
        <v>109.49677650990941</v>
      </c>
      <c r="G21" s="7"/>
      <c r="H21" s="7"/>
      <c r="I21" s="7"/>
      <c r="J21" s="7"/>
      <c r="K21" s="7"/>
      <c r="L21" s="9">
        <f t="shared" si="0"/>
        <v>109.49677650990941</v>
      </c>
      <c r="M21" s="8">
        <v>55</v>
      </c>
      <c r="N21" s="8">
        <v>44</v>
      </c>
      <c r="O21" s="15">
        <v>47.8</v>
      </c>
    </row>
    <row r="22" spans="1:15" x14ac:dyDescent="0.2">
      <c r="A22" s="6">
        <v>44505</v>
      </c>
      <c r="B22" s="7">
        <v>74.505269000000197</v>
      </c>
      <c r="C22" s="7">
        <v>245.24952699999901</v>
      </c>
      <c r="D22" s="7">
        <v>73.216167581324996</v>
      </c>
      <c r="E22" s="7">
        <v>76</v>
      </c>
      <c r="F22" s="8">
        <f t="shared" si="1"/>
        <v>81.886503215955585</v>
      </c>
      <c r="G22" s="7"/>
      <c r="H22" s="7"/>
      <c r="I22" s="7"/>
      <c r="J22" s="7"/>
      <c r="K22" s="7"/>
      <c r="L22" s="9">
        <f t="shared" si="0"/>
        <v>81.886503215955585</v>
      </c>
      <c r="M22" s="8">
        <v>53</v>
      </c>
      <c r="N22" s="8">
        <v>34</v>
      </c>
      <c r="O22" s="15">
        <v>42.5</v>
      </c>
    </row>
    <row r="23" spans="1:15" x14ac:dyDescent="0.2">
      <c r="A23" s="6">
        <v>44506</v>
      </c>
      <c r="B23" s="7">
        <v>9.2390720000003004</v>
      </c>
      <c r="C23" s="7">
        <v>138.14463074033401</v>
      </c>
      <c r="D23" s="7">
        <v>54.783191163604997</v>
      </c>
      <c r="E23" s="7">
        <v>42</v>
      </c>
      <c r="F23" s="8">
        <f t="shared" si="1"/>
        <v>110.87074402158153</v>
      </c>
      <c r="G23" s="7"/>
      <c r="H23" s="7"/>
      <c r="I23" s="7"/>
      <c r="J23" s="7"/>
      <c r="K23" s="7"/>
      <c r="L23" s="9">
        <f t="shared" si="0"/>
        <v>110.87074402158153</v>
      </c>
      <c r="M23" s="8">
        <v>53</v>
      </c>
      <c r="N23" s="8">
        <v>39</v>
      </c>
      <c r="O23" s="15">
        <v>46.2</v>
      </c>
    </row>
    <row r="24" spans="1:15" x14ac:dyDescent="0.2">
      <c r="A24" s="6">
        <v>44508</v>
      </c>
      <c r="B24" s="7">
        <v>112.827642</v>
      </c>
      <c r="C24" s="7">
        <v>280.534998999999</v>
      </c>
      <c r="D24" s="7">
        <v>111.9524477054</v>
      </c>
      <c r="E24" s="7">
        <v>83.200000000000699</v>
      </c>
      <c r="F24" s="8">
        <f t="shared" si="1"/>
        <v>114.37449585287165</v>
      </c>
      <c r="G24" s="7"/>
      <c r="H24" s="7"/>
      <c r="I24" s="7"/>
      <c r="J24" s="7"/>
      <c r="K24" s="7"/>
      <c r="L24" s="9">
        <f t="shared" si="0"/>
        <v>114.37449585287165</v>
      </c>
      <c r="M24" s="8">
        <v>71</v>
      </c>
      <c r="N24" s="8">
        <v>35</v>
      </c>
      <c r="O24" s="15">
        <v>51.2</v>
      </c>
    </row>
    <row r="25" spans="1:15" x14ac:dyDescent="0.2">
      <c r="A25" s="6">
        <v>44509</v>
      </c>
      <c r="B25" s="7">
        <v>103.50305299999999</v>
      </c>
      <c r="C25" s="7">
        <v>257.18588100000102</v>
      </c>
      <c r="D25" s="7">
        <v>97.589452596834604</v>
      </c>
      <c r="E25" s="7">
        <v>78.399999999999594</v>
      </c>
      <c r="F25" s="8">
        <f t="shared" si="1"/>
        <v>105.80489120830336</v>
      </c>
      <c r="G25" s="7"/>
      <c r="H25" s="7"/>
      <c r="I25" s="7"/>
      <c r="J25" s="7"/>
      <c r="K25" s="7"/>
      <c r="L25" s="9">
        <f t="shared" si="0"/>
        <v>105.80489120830336</v>
      </c>
      <c r="M25" s="8">
        <v>77</v>
      </c>
      <c r="N25" s="8">
        <v>38</v>
      </c>
      <c r="O25" s="15">
        <v>56.1</v>
      </c>
    </row>
    <row r="26" spans="1:15" x14ac:dyDescent="0.2">
      <c r="A26" s="6">
        <v>44510</v>
      </c>
      <c r="B26" s="7">
        <v>115.00756999999901</v>
      </c>
      <c r="C26" s="7">
        <v>251.99748889757001</v>
      </c>
      <c r="D26" s="7">
        <v>97.555277181261403</v>
      </c>
      <c r="E26" s="7">
        <v>76.399999999999594</v>
      </c>
      <c r="F26" s="8">
        <f t="shared" si="1"/>
        <v>108.53663037182282</v>
      </c>
      <c r="G26" s="7"/>
      <c r="H26" s="7"/>
      <c r="I26" s="7"/>
      <c r="J26" s="7"/>
      <c r="K26" s="7"/>
      <c r="L26" s="9">
        <f t="shared" si="0"/>
        <v>108.53663037182282</v>
      </c>
      <c r="M26" s="8">
        <v>78</v>
      </c>
      <c r="N26" s="8">
        <v>45</v>
      </c>
      <c r="O26" s="15">
        <v>59.5</v>
      </c>
    </row>
    <row r="27" spans="1:15" x14ac:dyDescent="0.2">
      <c r="A27" s="6">
        <v>44511</v>
      </c>
      <c r="B27" s="7">
        <v>130.55184</v>
      </c>
      <c r="C27" s="7">
        <v>278.28907310242698</v>
      </c>
      <c r="D27" s="7">
        <v>116.80846357273499</v>
      </c>
      <c r="E27" s="7">
        <v>82.400000000000503</v>
      </c>
      <c r="F27" s="8">
        <f t="shared" si="1"/>
        <v>120.49416752041765</v>
      </c>
      <c r="G27" s="7"/>
      <c r="H27" s="7"/>
      <c r="I27" s="7"/>
      <c r="J27" s="7"/>
      <c r="K27" s="7"/>
      <c r="L27" s="9">
        <f t="shared" si="0"/>
        <v>120.49416752041765</v>
      </c>
      <c r="M27" s="8">
        <v>74</v>
      </c>
      <c r="N27" s="8">
        <v>47</v>
      </c>
      <c r="O27" s="15">
        <v>61.5</v>
      </c>
    </row>
    <row r="28" spans="1:15" x14ac:dyDescent="0.2">
      <c r="A28" s="6">
        <v>44515</v>
      </c>
      <c r="B28" s="7">
        <v>82.353527000000199</v>
      </c>
      <c r="C28" s="7">
        <v>233.016977763927</v>
      </c>
      <c r="D28" s="7">
        <v>86.923616082081395</v>
      </c>
      <c r="E28" s="7">
        <v>71.199999999999804</v>
      </c>
      <c r="F28" s="8">
        <f t="shared" si="1"/>
        <v>103.77117088450757</v>
      </c>
      <c r="G28" s="7"/>
      <c r="H28" s="7"/>
      <c r="I28" s="7"/>
      <c r="J28" s="7"/>
      <c r="K28" s="7"/>
      <c r="L28" s="9">
        <f t="shared" si="0"/>
        <v>103.77117088450757</v>
      </c>
      <c r="M28" s="8">
        <v>53</v>
      </c>
      <c r="N28" s="8">
        <v>35</v>
      </c>
      <c r="O28" s="15">
        <v>44.2</v>
      </c>
    </row>
    <row r="29" spans="1:15" x14ac:dyDescent="0.2">
      <c r="A29" s="6">
        <v>44516</v>
      </c>
      <c r="B29" s="7">
        <v>85.465880999999996</v>
      </c>
      <c r="C29" s="7">
        <v>279.70732423607097</v>
      </c>
      <c r="D29" s="7">
        <v>80.576309353376899</v>
      </c>
      <c r="E29" s="7">
        <v>96</v>
      </c>
      <c r="F29" s="8">
        <f t="shared" si="1"/>
        <v>71.343607239969131</v>
      </c>
      <c r="G29" s="7"/>
      <c r="H29" s="7"/>
      <c r="I29" s="7"/>
      <c r="J29" s="7"/>
      <c r="K29" s="7"/>
      <c r="L29" s="9">
        <f t="shared" si="0"/>
        <v>71.343607239969131</v>
      </c>
      <c r="M29" s="8">
        <v>66</v>
      </c>
      <c r="N29" s="8">
        <v>32</v>
      </c>
      <c r="O29" s="15">
        <v>48.6</v>
      </c>
    </row>
    <row r="30" spans="1:15" x14ac:dyDescent="0.2">
      <c r="A30" s="6">
        <v>44517</v>
      </c>
      <c r="B30" s="7">
        <v>114.645263999999</v>
      </c>
      <c r="C30" s="7">
        <v>279.56638677500001</v>
      </c>
      <c r="D30" s="7">
        <v>104.710366459873</v>
      </c>
      <c r="E30" s="7">
        <v>85.199999999999804</v>
      </c>
      <c r="F30" s="8">
        <f t="shared" si="1"/>
        <v>104.46456747757308</v>
      </c>
      <c r="G30" s="7"/>
      <c r="H30" s="7"/>
      <c r="I30" s="7"/>
      <c r="J30" s="7"/>
      <c r="K30" s="7"/>
      <c r="L30" s="9">
        <f t="shared" si="0"/>
        <v>104.46456747757308</v>
      </c>
      <c r="M30" s="8">
        <v>74</v>
      </c>
      <c r="N30" s="8">
        <v>43</v>
      </c>
      <c r="O30" s="15">
        <v>58.5</v>
      </c>
    </row>
    <row r="31" spans="1:15" x14ac:dyDescent="0.2">
      <c r="A31" s="6">
        <v>44518</v>
      </c>
      <c r="B31" s="7">
        <v>124.98736599999999</v>
      </c>
      <c r="C31" s="7">
        <v>264.140107224997</v>
      </c>
      <c r="D31" s="7">
        <v>116.817784140618</v>
      </c>
      <c r="E31" s="7">
        <v>79.200000000000699</v>
      </c>
      <c r="F31" s="8">
        <f t="shared" si="1"/>
        <v>125.3726218680864</v>
      </c>
      <c r="G31" s="7"/>
      <c r="H31" s="7"/>
      <c r="I31" s="7"/>
      <c r="J31" s="7"/>
      <c r="K31" s="7"/>
      <c r="L31" s="9">
        <f t="shared" si="0"/>
        <v>125.3726218680864</v>
      </c>
      <c r="M31" s="8">
        <v>75</v>
      </c>
      <c r="N31" s="8">
        <v>53</v>
      </c>
      <c r="O31" s="15">
        <v>63</v>
      </c>
    </row>
    <row r="32" spans="1:15" x14ac:dyDescent="0.2">
      <c r="A32" s="6">
        <v>44519</v>
      </c>
      <c r="B32" s="7">
        <v>98.085629000000097</v>
      </c>
      <c r="C32" s="7">
        <v>287.29720523818798</v>
      </c>
      <c r="D32" s="7">
        <v>92.599841923168398</v>
      </c>
      <c r="E32" s="7">
        <v>86.799999999999201</v>
      </c>
      <c r="F32" s="8">
        <f t="shared" si="1"/>
        <v>90.679568703564357</v>
      </c>
      <c r="G32" s="7"/>
      <c r="H32" s="7"/>
      <c r="I32" s="7"/>
      <c r="J32" s="7"/>
      <c r="K32" s="7"/>
      <c r="L32" s="9">
        <f t="shared" si="0"/>
        <v>90.679568703564357</v>
      </c>
      <c r="M32" s="8">
        <v>56</v>
      </c>
      <c r="N32" s="8">
        <v>34</v>
      </c>
      <c r="O32" s="15">
        <v>45.2</v>
      </c>
    </row>
    <row r="33" spans="1:15" x14ac:dyDescent="0.2">
      <c r="A33" s="6">
        <v>44523</v>
      </c>
      <c r="B33" s="7"/>
      <c r="C33" s="7"/>
      <c r="D33" s="7"/>
      <c r="E33" s="7"/>
      <c r="F33" s="7"/>
      <c r="G33" s="7">
        <v>48.950149999999603</v>
      </c>
      <c r="H33" s="7">
        <v>231.440967</v>
      </c>
      <c r="I33" s="7">
        <v>55.4356309154538</v>
      </c>
      <c r="J33" s="7">
        <v>73.600000000000307</v>
      </c>
      <c r="K33" s="9">
        <f t="shared" ref="K33:K42" si="2">(I33*85)/J33</f>
        <v>64.022128095292842</v>
      </c>
      <c r="L33" s="9">
        <f t="shared" si="0"/>
        <v>64.022128095292842</v>
      </c>
      <c r="M33" s="8">
        <v>47</v>
      </c>
      <c r="N33" s="8">
        <v>27</v>
      </c>
      <c r="O33" s="15">
        <v>37.799999999999997</v>
      </c>
    </row>
    <row r="34" spans="1:15" x14ac:dyDescent="0.2">
      <c r="A34" s="6">
        <v>44524</v>
      </c>
      <c r="B34" s="7"/>
      <c r="C34" s="7"/>
      <c r="D34" s="7"/>
      <c r="E34" s="7"/>
      <c r="F34" s="7"/>
      <c r="G34" s="7">
        <v>76.180104</v>
      </c>
      <c r="H34" s="7">
        <v>283.09932099999901</v>
      </c>
      <c r="I34" s="7">
        <v>72.641399228505307</v>
      </c>
      <c r="J34" s="7">
        <v>83.199999999999804</v>
      </c>
      <c r="K34" s="9">
        <f t="shared" si="2"/>
        <v>74.212967961814485</v>
      </c>
      <c r="L34" s="9">
        <f t="shared" si="0"/>
        <v>74.212967961814485</v>
      </c>
      <c r="M34" s="8">
        <v>52</v>
      </c>
      <c r="N34" s="8">
        <v>25</v>
      </c>
      <c r="O34" s="15">
        <v>37.4</v>
      </c>
    </row>
    <row r="35" spans="1:15" x14ac:dyDescent="0.2">
      <c r="A35" s="6">
        <v>44529</v>
      </c>
      <c r="B35" s="7">
        <v>85.957956000000195</v>
      </c>
      <c r="C35" s="7">
        <v>271.41442299999801</v>
      </c>
      <c r="D35" s="7">
        <v>86.342634017338696</v>
      </c>
      <c r="E35" s="7">
        <v>87.600000000000307</v>
      </c>
      <c r="F35" s="8">
        <f>(D35*85)/E35</f>
        <v>83.779953099015572</v>
      </c>
      <c r="G35" s="7">
        <v>75.443020000000104</v>
      </c>
      <c r="H35" s="7">
        <v>301.428991</v>
      </c>
      <c r="I35" s="7">
        <v>84.627649526763506</v>
      </c>
      <c r="J35" s="7">
        <v>90.4</v>
      </c>
      <c r="K35" s="9">
        <f t="shared" si="2"/>
        <v>79.572458072731166</v>
      </c>
      <c r="L35" s="9">
        <f t="shared" si="0"/>
        <v>81.676205585873362</v>
      </c>
      <c r="M35" s="8">
        <v>48</v>
      </c>
      <c r="N35" s="8">
        <v>28</v>
      </c>
      <c r="O35" s="15">
        <v>40.700000000000003</v>
      </c>
    </row>
    <row r="36" spans="1:15" x14ac:dyDescent="0.2">
      <c r="A36" s="6">
        <v>44530</v>
      </c>
      <c r="B36" s="7"/>
      <c r="C36" s="7"/>
      <c r="D36" s="7"/>
      <c r="E36" s="7"/>
      <c r="F36" s="7"/>
      <c r="G36" s="7">
        <v>87.053471000000101</v>
      </c>
      <c r="H36" s="7">
        <v>264.19124699999998</v>
      </c>
      <c r="I36" s="7">
        <v>96.216222261990097</v>
      </c>
      <c r="J36" s="7">
        <v>78.799999999999699</v>
      </c>
      <c r="K36" s="9">
        <f t="shared" si="2"/>
        <v>103.78653416585266</v>
      </c>
      <c r="L36" s="9">
        <f t="shared" si="0"/>
        <v>103.78653416585266</v>
      </c>
      <c r="M36" s="8">
        <v>30</v>
      </c>
      <c r="N36" s="8">
        <v>27</v>
      </c>
      <c r="O36" s="15">
        <v>42</v>
      </c>
    </row>
    <row r="37" spans="1:15" x14ac:dyDescent="0.2">
      <c r="A37" s="6">
        <v>44531</v>
      </c>
      <c r="B37" s="7">
        <v>86.458225999999698</v>
      </c>
      <c r="C37" s="7">
        <v>302.14556953846102</v>
      </c>
      <c r="D37" s="7">
        <v>87.600910681618998</v>
      </c>
      <c r="E37" s="7">
        <v>90</v>
      </c>
      <c r="F37" s="8">
        <f>(D37*85)/E37</f>
        <v>82.734193421529056</v>
      </c>
      <c r="G37" s="7">
        <v>96.504734000000099</v>
      </c>
      <c r="H37" s="7">
        <v>300.52158699999899</v>
      </c>
      <c r="I37" s="7">
        <v>85.730583392984499</v>
      </c>
      <c r="J37" s="7">
        <v>92.800000000000097</v>
      </c>
      <c r="K37" s="9">
        <f t="shared" si="2"/>
        <v>78.52478004745339</v>
      </c>
      <c r="L37" s="9">
        <f t="shared" si="0"/>
        <v>80.629486734491223</v>
      </c>
      <c r="M37" s="8">
        <v>67</v>
      </c>
      <c r="N37" s="8">
        <v>32</v>
      </c>
      <c r="O37" s="15">
        <v>50.2</v>
      </c>
    </row>
    <row r="38" spans="1:15" x14ac:dyDescent="0.2">
      <c r="A38" s="6">
        <v>44532</v>
      </c>
      <c r="B38" s="7"/>
      <c r="C38" s="7"/>
      <c r="D38" s="7"/>
      <c r="E38" s="7"/>
      <c r="F38" s="7"/>
      <c r="G38" s="7">
        <v>110.33272299999901</v>
      </c>
      <c r="H38" s="7">
        <v>262.446642</v>
      </c>
      <c r="I38" s="7">
        <v>99.764251769665293</v>
      </c>
      <c r="J38" s="7">
        <v>79.199999999999804</v>
      </c>
      <c r="K38" s="9">
        <f t="shared" si="2"/>
        <v>107.07021970229255</v>
      </c>
      <c r="L38" s="9">
        <f t="shared" si="0"/>
        <v>107.07021970229255</v>
      </c>
      <c r="M38" s="8">
        <v>71</v>
      </c>
      <c r="N38" s="8">
        <v>45</v>
      </c>
      <c r="O38" s="15">
        <v>56.4</v>
      </c>
    </row>
    <row r="39" spans="1:15" x14ac:dyDescent="0.2">
      <c r="A39" s="6">
        <v>44533</v>
      </c>
      <c r="B39" s="7"/>
      <c r="C39" s="7"/>
      <c r="D39" s="7"/>
      <c r="E39" s="7"/>
      <c r="F39" s="7"/>
      <c r="G39" s="7">
        <v>108.48993</v>
      </c>
      <c r="H39" s="7">
        <v>246.12146399999901</v>
      </c>
      <c r="I39" s="7">
        <v>96.502053010418706</v>
      </c>
      <c r="J39" s="7">
        <v>74.400000000000006</v>
      </c>
      <c r="K39" s="9">
        <f t="shared" si="2"/>
        <v>110.25100142319342</v>
      </c>
      <c r="L39" s="9">
        <f t="shared" si="0"/>
        <v>110.25100142319342</v>
      </c>
      <c r="M39" s="8">
        <v>72</v>
      </c>
      <c r="N39" s="8">
        <v>45</v>
      </c>
      <c r="O39" s="15">
        <v>58.7</v>
      </c>
    </row>
    <row r="40" spans="1:15" x14ac:dyDescent="0.2">
      <c r="A40" s="6">
        <v>44536</v>
      </c>
      <c r="B40" s="7">
        <v>105.869282</v>
      </c>
      <c r="C40" s="7">
        <v>247.37781799999999</v>
      </c>
      <c r="D40" s="7">
        <v>97.782077666427895</v>
      </c>
      <c r="E40" s="7">
        <v>74.400000000000503</v>
      </c>
      <c r="F40" s="8">
        <f>(D40*85)/E40</f>
        <v>111.71339518341821</v>
      </c>
      <c r="G40" s="7">
        <v>106.667686</v>
      </c>
      <c r="H40" s="7">
        <v>259.471611</v>
      </c>
      <c r="I40" s="7">
        <v>96.154085142766107</v>
      </c>
      <c r="J40" s="7">
        <v>79.200000000000202</v>
      </c>
      <c r="K40" s="9">
        <f t="shared" si="2"/>
        <v>103.19567218604922</v>
      </c>
      <c r="L40" s="9">
        <f t="shared" si="0"/>
        <v>107.45453368473372</v>
      </c>
      <c r="M40" s="8">
        <v>72</v>
      </c>
      <c r="N40" s="8">
        <v>49</v>
      </c>
      <c r="O40" s="15">
        <v>59.9</v>
      </c>
    </row>
    <row r="41" spans="1:15" x14ac:dyDescent="0.2">
      <c r="A41" s="6">
        <v>44537</v>
      </c>
      <c r="B41" s="7">
        <v>71.367240000000393</v>
      </c>
      <c r="C41" s="7">
        <v>202.700333</v>
      </c>
      <c r="D41" s="7">
        <v>73.604524576473295</v>
      </c>
      <c r="E41" s="7">
        <v>62</v>
      </c>
      <c r="F41" s="8">
        <f>(D41*85)/E41</f>
        <v>100.90942885484243</v>
      </c>
      <c r="G41" s="7">
        <v>68.264855999999696</v>
      </c>
      <c r="H41" s="7">
        <v>233.12517699999901</v>
      </c>
      <c r="I41" s="7">
        <v>72.802955738487199</v>
      </c>
      <c r="J41" s="7">
        <v>73.199999999999804</v>
      </c>
      <c r="K41" s="9">
        <f t="shared" si="2"/>
        <v>84.53895133567525</v>
      </c>
      <c r="L41" s="9">
        <f t="shared" si="0"/>
        <v>92.724190095258848</v>
      </c>
      <c r="M41" s="8">
        <v>54</v>
      </c>
      <c r="N41" s="8">
        <v>41</v>
      </c>
      <c r="O41" s="15">
        <v>46.5</v>
      </c>
    </row>
    <row r="42" spans="1:15" x14ac:dyDescent="0.2">
      <c r="A42" s="6">
        <v>44538</v>
      </c>
      <c r="B42" s="7"/>
      <c r="C42" s="7"/>
      <c r="D42" s="7"/>
      <c r="E42" s="7"/>
      <c r="F42" s="7"/>
      <c r="G42" s="7">
        <v>94.690351000000106</v>
      </c>
      <c r="H42" s="7">
        <v>325.00619300000102</v>
      </c>
      <c r="I42" s="7">
        <v>95.905536665871395</v>
      </c>
      <c r="J42" s="7">
        <v>98.4</v>
      </c>
      <c r="K42" s="9">
        <f t="shared" si="2"/>
        <v>82.845229843486464</v>
      </c>
      <c r="L42" s="9">
        <f t="shared" si="0"/>
        <v>82.845229843486464</v>
      </c>
      <c r="M42" s="8">
        <v>47</v>
      </c>
      <c r="N42" s="8">
        <v>34</v>
      </c>
      <c r="O42" s="15">
        <v>40.799999999999997</v>
      </c>
    </row>
    <row r="43" spans="1:15" x14ac:dyDescent="0.2">
      <c r="A43" s="6">
        <v>44540</v>
      </c>
      <c r="B43" s="7">
        <v>91.354429000000806</v>
      </c>
      <c r="C43" s="7">
        <v>284.42912697263</v>
      </c>
      <c r="D43" s="7">
        <v>92.739650441422</v>
      </c>
      <c r="E43" s="7">
        <v>82.800000000000097</v>
      </c>
      <c r="F43" s="8">
        <f t="shared" ref="F43:F70" si="3">(D43*85)/E43</f>
        <v>95.20374743382682</v>
      </c>
      <c r="G43" s="7"/>
      <c r="H43" s="7"/>
      <c r="I43" s="7"/>
      <c r="J43" s="7"/>
      <c r="K43" s="7"/>
      <c r="L43" s="9">
        <f t="shared" si="0"/>
        <v>95.20374743382682</v>
      </c>
      <c r="M43" s="8">
        <v>58</v>
      </c>
      <c r="N43" s="8">
        <v>38</v>
      </c>
      <c r="O43" s="15">
        <v>49.1</v>
      </c>
    </row>
    <row r="44" spans="1:15" x14ac:dyDescent="0.2">
      <c r="A44" s="6">
        <v>44543</v>
      </c>
      <c r="B44" s="7">
        <v>103.69032999999899</v>
      </c>
      <c r="C44" s="7">
        <v>329.97883799999897</v>
      </c>
      <c r="D44" s="7">
        <v>104.921632665234</v>
      </c>
      <c r="E44" s="7">
        <v>102</v>
      </c>
      <c r="F44" s="8">
        <f t="shared" si="3"/>
        <v>87.434693887694991</v>
      </c>
      <c r="G44" s="7">
        <v>38.424560000000298</v>
      </c>
      <c r="H44" s="7">
        <v>251.97370000000001</v>
      </c>
      <c r="I44" s="7">
        <v>91.5279766165594</v>
      </c>
      <c r="J44" s="7">
        <v>73.200000000000202</v>
      </c>
      <c r="K44" s="9">
        <f>(I44*85)/J44</f>
        <v>106.28248650829956</v>
      </c>
      <c r="L44" s="9">
        <f t="shared" si="0"/>
        <v>96.858590197997273</v>
      </c>
      <c r="M44" s="8">
        <v>59</v>
      </c>
      <c r="N44" s="8">
        <v>28</v>
      </c>
      <c r="O44" s="15">
        <v>41.2</v>
      </c>
    </row>
    <row r="45" spans="1:15" x14ac:dyDescent="0.2">
      <c r="A45" s="6">
        <v>44544</v>
      </c>
      <c r="B45" s="7">
        <v>103.663415</v>
      </c>
      <c r="C45" s="7">
        <v>281.159175</v>
      </c>
      <c r="D45" s="7">
        <v>98.0616947029351</v>
      </c>
      <c r="E45" s="7">
        <v>82.799999999999201</v>
      </c>
      <c r="F45" s="8">
        <f t="shared" si="3"/>
        <v>100.66719866847298</v>
      </c>
      <c r="G45" s="7"/>
      <c r="H45" s="7"/>
      <c r="I45" s="7"/>
      <c r="J45" s="7"/>
      <c r="K45" s="7"/>
      <c r="L45" s="9">
        <f t="shared" si="0"/>
        <v>100.66719866847298</v>
      </c>
      <c r="M45" s="8">
        <v>61</v>
      </c>
      <c r="N45" s="8">
        <v>29</v>
      </c>
      <c r="O45" s="15">
        <v>43.7</v>
      </c>
    </row>
    <row r="46" spans="1:15" x14ac:dyDescent="0.2">
      <c r="A46" s="6">
        <v>44545</v>
      </c>
      <c r="B46" s="7">
        <v>107.537529000001</v>
      </c>
      <c r="C46" s="7">
        <v>269.64432899999798</v>
      </c>
      <c r="D46" s="7">
        <v>103.828019366896</v>
      </c>
      <c r="E46" s="7">
        <v>86.800000000000097</v>
      </c>
      <c r="F46" s="8">
        <f t="shared" si="3"/>
        <v>101.67490375790496</v>
      </c>
      <c r="G46" s="7">
        <v>104.450837999999</v>
      </c>
      <c r="H46" s="7">
        <v>308.75624499999799</v>
      </c>
      <c r="I46" s="7">
        <v>103.128976775629</v>
      </c>
      <c r="J46" s="7">
        <v>91.199999999999804</v>
      </c>
      <c r="K46" s="9">
        <f>(I46*85)/J46</f>
        <v>96.11801563518074</v>
      </c>
      <c r="L46" s="9">
        <f t="shared" si="0"/>
        <v>98.896459696542848</v>
      </c>
      <c r="M46" s="8">
        <v>61</v>
      </c>
      <c r="N46" s="8">
        <v>33</v>
      </c>
      <c r="O46" s="15">
        <v>43.5</v>
      </c>
    </row>
    <row r="47" spans="1:15" x14ac:dyDescent="0.2">
      <c r="A47" s="6">
        <v>44546</v>
      </c>
      <c r="B47" s="7">
        <v>103.83834</v>
      </c>
      <c r="C47" s="7">
        <v>239.23517600000099</v>
      </c>
      <c r="D47" s="7">
        <v>98.335098027518697</v>
      </c>
      <c r="E47" s="7">
        <v>72.400000000000503</v>
      </c>
      <c r="F47" s="8">
        <f t="shared" si="3"/>
        <v>115.44866481131257</v>
      </c>
      <c r="G47" s="7">
        <v>97.575198000000398</v>
      </c>
      <c r="H47" s="7">
        <v>247.767034</v>
      </c>
      <c r="I47" s="7">
        <v>89.865808677324395</v>
      </c>
      <c r="J47" s="7">
        <v>72.400000000000006</v>
      </c>
      <c r="K47" s="9">
        <f>(I47*85)/J47</f>
        <v>105.50543836426206</v>
      </c>
      <c r="L47" s="9">
        <f t="shared" si="0"/>
        <v>110.47705158778732</v>
      </c>
      <c r="M47" s="8">
        <v>69</v>
      </c>
      <c r="N47" s="8">
        <v>36</v>
      </c>
      <c r="O47" s="15">
        <v>53.5</v>
      </c>
    </row>
    <row r="48" spans="1:15" x14ac:dyDescent="0.2">
      <c r="A48" s="6">
        <v>44547</v>
      </c>
      <c r="B48" s="7">
        <v>136.32183499999999</v>
      </c>
      <c r="C48" s="7">
        <v>283.03408599999898</v>
      </c>
      <c r="D48" s="7">
        <v>117.265171399029</v>
      </c>
      <c r="E48" s="7">
        <v>95.599999999999397</v>
      </c>
      <c r="F48" s="8">
        <f t="shared" si="3"/>
        <v>104.2629662020662</v>
      </c>
      <c r="G48" s="7">
        <v>147.04704699999999</v>
      </c>
      <c r="H48" s="7">
        <v>275.49719599999997</v>
      </c>
      <c r="I48" s="7">
        <v>120.076876043902</v>
      </c>
      <c r="J48" s="7">
        <v>80</v>
      </c>
      <c r="K48" s="9">
        <f>(I48*85)/J48</f>
        <v>127.58168079664588</v>
      </c>
      <c r="L48" s="9">
        <f t="shared" si="0"/>
        <v>115.92232349935604</v>
      </c>
      <c r="M48" s="8">
        <v>72</v>
      </c>
      <c r="N48" s="8">
        <v>54</v>
      </c>
      <c r="O48" s="15">
        <v>62.5</v>
      </c>
    </row>
    <row r="49" spans="1:15" x14ac:dyDescent="0.2">
      <c r="A49" s="6">
        <v>44550</v>
      </c>
      <c r="B49" s="7">
        <v>85.496028999999893</v>
      </c>
      <c r="C49" s="7">
        <v>334.74283550000098</v>
      </c>
      <c r="D49" s="7">
        <v>97.064393939393398</v>
      </c>
      <c r="E49" s="7">
        <v>94.400000000000503</v>
      </c>
      <c r="F49" s="8">
        <f t="shared" si="3"/>
        <v>87.399083525936391</v>
      </c>
      <c r="G49" s="7">
        <v>39.918858999999401</v>
      </c>
      <c r="H49" s="7">
        <v>244.93297299999901</v>
      </c>
      <c r="I49" s="7">
        <v>53.702005289111099</v>
      </c>
      <c r="J49" s="7">
        <v>77.199999999999804</v>
      </c>
      <c r="K49" s="9">
        <f>(I49*85)/J49</f>
        <v>59.127855564435947</v>
      </c>
      <c r="L49" s="9">
        <f t="shared" si="0"/>
        <v>73.263469545186169</v>
      </c>
      <c r="M49" s="8">
        <v>44</v>
      </c>
      <c r="N49" s="8">
        <v>29</v>
      </c>
      <c r="O49" s="15">
        <v>34.6</v>
      </c>
    </row>
    <row r="50" spans="1:15" x14ac:dyDescent="0.2">
      <c r="A50" s="6">
        <v>44551</v>
      </c>
      <c r="B50" s="7">
        <v>73.014807000001298</v>
      </c>
      <c r="C50" s="7">
        <v>350.890193226485</v>
      </c>
      <c r="D50" s="7">
        <v>81.039230891593107</v>
      </c>
      <c r="E50" s="7">
        <v>100</v>
      </c>
      <c r="F50" s="8">
        <f t="shared" si="3"/>
        <v>68.883346257854143</v>
      </c>
      <c r="G50" s="7">
        <v>34.000167999999498</v>
      </c>
      <c r="H50" s="7">
        <v>221.671774</v>
      </c>
      <c r="I50" s="7">
        <v>53.344716853575299</v>
      </c>
      <c r="J50" s="7">
        <v>65.600000000000307</v>
      </c>
      <c r="K50" s="9">
        <f>(I50*85)/J50</f>
        <v>69.120441045028642</v>
      </c>
      <c r="L50" s="9">
        <f t="shared" si="0"/>
        <v>69.001893651441392</v>
      </c>
      <c r="M50" s="8">
        <v>40</v>
      </c>
      <c r="N50" s="8">
        <v>30</v>
      </c>
      <c r="O50" s="15">
        <v>36.799999999999997</v>
      </c>
    </row>
    <row r="51" spans="1:15" x14ac:dyDescent="0.2">
      <c r="A51" s="6">
        <v>44552</v>
      </c>
      <c r="B51" s="7">
        <v>96.467945999998804</v>
      </c>
      <c r="C51" s="7">
        <v>321.15252577351498</v>
      </c>
      <c r="D51" s="7">
        <v>97.657803427981094</v>
      </c>
      <c r="E51" s="7">
        <v>92.399999999999594</v>
      </c>
      <c r="F51" s="8">
        <f t="shared" si="3"/>
        <v>89.836723932666985</v>
      </c>
      <c r="G51" s="7"/>
      <c r="H51" s="7"/>
      <c r="I51" s="7"/>
      <c r="J51" s="7"/>
      <c r="K51" s="7"/>
      <c r="L51" s="9">
        <f t="shared" si="0"/>
        <v>89.836723932666985</v>
      </c>
      <c r="M51" s="8">
        <v>57</v>
      </c>
      <c r="N51" s="8">
        <v>38</v>
      </c>
      <c r="O51" s="15">
        <v>45.1</v>
      </c>
    </row>
    <row r="52" spans="1:15" x14ac:dyDescent="0.2">
      <c r="A52" s="6">
        <v>44553</v>
      </c>
      <c r="B52" s="7">
        <v>74.274366999999899</v>
      </c>
      <c r="C52" s="7">
        <v>293.86561899999998</v>
      </c>
      <c r="D52" s="7">
        <v>86.584968782310895</v>
      </c>
      <c r="E52" s="7">
        <v>84.800000000000097</v>
      </c>
      <c r="F52" s="8">
        <f t="shared" si="3"/>
        <v>86.78917861434455</v>
      </c>
      <c r="G52" s="7">
        <v>63.152837999999903</v>
      </c>
      <c r="H52" s="7">
        <v>291.21471000000003</v>
      </c>
      <c r="I52" s="7">
        <v>80.029502704206294</v>
      </c>
      <c r="J52" s="7">
        <v>85.199999999999804</v>
      </c>
      <c r="K52" s="9">
        <f>(I52*85)/J52</f>
        <v>79.841640021802235</v>
      </c>
      <c r="L52" s="9">
        <f t="shared" si="0"/>
        <v>83.315409318073392</v>
      </c>
      <c r="M52" s="8">
        <v>51</v>
      </c>
      <c r="N52" s="8">
        <v>29</v>
      </c>
      <c r="O52" s="15">
        <v>39.5</v>
      </c>
    </row>
    <row r="53" spans="1:15" x14ac:dyDescent="0.2">
      <c r="A53" s="6">
        <v>44554</v>
      </c>
      <c r="B53" s="7">
        <v>79.629571000001306</v>
      </c>
      <c r="C53" s="7">
        <v>254.90655999999899</v>
      </c>
      <c r="D53" s="7">
        <v>85.733690248946303</v>
      </c>
      <c r="E53" s="7">
        <v>78</v>
      </c>
      <c r="F53" s="8">
        <f t="shared" si="3"/>
        <v>93.427739373851736</v>
      </c>
      <c r="G53" s="7">
        <v>90.014812999999705</v>
      </c>
      <c r="H53" s="7">
        <v>278.58654099999802</v>
      </c>
      <c r="I53" s="7">
        <v>91.145833333334096</v>
      </c>
      <c r="J53" s="7">
        <v>82.000000000000398</v>
      </c>
      <c r="K53" s="9">
        <f>(I53*85)/J53</f>
        <v>94.480436991870249</v>
      </c>
      <c r="L53" s="9">
        <f t="shared" si="0"/>
        <v>93.954088182861</v>
      </c>
      <c r="M53" s="8">
        <v>63</v>
      </c>
      <c r="N53" s="8">
        <v>35</v>
      </c>
      <c r="O53" s="15">
        <v>48.8</v>
      </c>
    </row>
    <row r="54" spans="1:15" x14ac:dyDescent="0.2">
      <c r="A54" s="6">
        <v>44557</v>
      </c>
      <c r="B54" s="7">
        <v>89.824746000000204</v>
      </c>
      <c r="C54" s="7">
        <v>231.43551400000001</v>
      </c>
      <c r="D54" s="7">
        <v>80.759613855086997</v>
      </c>
      <c r="E54" s="7">
        <v>70.399999999999594</v>
      </c>
      <c r="F54" s="8">
        <f t="shared" si="3"/>
        <v>97.508056501170941</v>
      </c>
      <c r="G54" s="7">
        <v>76.290155000000595</v>
      </c>
      <c r="H54" s="7">
        <v>176.418724999999</v>
      </c>
      <c r="I54" s="7">
        <v>72.821596874254098</v>
      </c>
      <c r="J54" s="7">
        <v>54</v>
      </c>
      <c r="K54" s="9">
        <f>(I54*85)/J54</f>
        <v>114.62658767243701</v>
      </c>
      <c r="L54" s="9">
        <f t="shared" si="0"/>
        <v>106.06732208680398</v>
      </c>
      <c r="M54" s="8">
        <v>64</v>
      </c>
      <c r="N54" s="8">
        <v>46</v>
      </c>
      <c r="O54" s="15">
        <v>55.1</v>
      </c>
    </row>
    <row r="55" spans="1:15" x14ac:dyDescent="0.2">
      <c r="A55" s="6">
        <v>44558</v>
      </c>
      <c r="B55" s="7">
        <v>115.40987800000001</v>
      </c>
      <c r="C55" s="7">
        <v>237.373707999999</v>
      </c>
      <c r="D55" s="7">
        <v>105.437370754791</v>
      </c>
      <c r="E55" s="7">
        <v>68.800000000001006</v>
      </c>
      <c r="F55" s="8">
        <f t="shared" si="3"/>
        <v>130.26419351972535</v>
      </c>
      <c r="G55" s="7"/>
      <c r="H55" s="7"/>
      <c r="I55" s="7"/>
      <c r="J55" s="7"/>
      <c r="K55" s="7"/>
      <c r="L55" s="9">
        <f t="shared" si="0"/>
        <v>130.26419351972535</v>
      </c>
      <c r="M55" s="8">
        <v>74</v>
      </c>
      <c r="N55" s="8">
        <v>53</v>
      </c>
      <c r="O55" s="15">
        <v>62.5</v>
      </c>
    </row>
    <row r="56" spans="1:15" x14ac:dyDescent="0.2">
      <c r="A56" s="6">
        <v>44559</v>
      </c>
      <c r="B56" s="7">
        <v>152.26526199999799</v>
      </c>
      <c r="C56" s="7">
        <v>265.23042399999702</v>
      </c>
      <c r="D56" s="7">
        <v>124.802403960867</v>
      </c>
      <c r="E56" s="7">
        <v>78.799999999999201</v>
      </c>
      <c r="F56" s="8">
        <f t="shared" si="3"/>
        <v>134.621882445099</v>
      </c>
      <c r="G56" s="7"/>
      <c r="H56" s="7"/>
      <c r="I56" s="7"/>
      <c r="J56" s="7"/>
      <c r="K56" s="7"/>
      <c r="L56" s="9">
        <f t="shared" si="0"/>
        <v>134.621882445099</v>
      </c>
      <c r="M56" s="8">
        <v>72</v>
      </c>
      <c r="N56" s="8">
        <v>61</v>
      </c>
      <c r="O56" s="15">
        <v>67.3</v>
      </c>
    </row>
    <row r="57" spans="1:15" x14ac:dyDescent="0.2">
      <c r="A57" s="6">
        <v>44560</v>
      </c>
      <c r="B57" s="7">
        <v>147.47107599999899</v>
      </c>
      <c r="C57" s="7">
        <v>226.11752599999801</v>
      </c>
      <c r="D57" s="7">
        <v>122.22371351308399</v>
      </c>
      <c r="E57" s="7">
        <v>70</v>
      </c>
      <c r="F57" s="8">
        <f t="shared" si="3"/>
        <v>148.41450926588772</v>
      </c>
      <c r="G57" s="7">
        <v>133.77405499999901</v>
      </c>
      <c r="H57" s="7">
        <v>249.398234</v>
      </c>
      <c r="I57" s="7">
        <v>114.916388292371</v>
      </c>
      <c r="J57" s="7">
        <v>74.800000000000097</v>
      </c>
      <c r="K57" s="9">
        <f t="shared" ref="K57:K64" si="4">(I57*85)/J57</f>
        <v>130.58680487769414</v>
      </c>
      <c r="L57" s="9">
        <f t="shared" si="0"/>
        <v>139.50065707179093</v>
      </c>
      <c r="M57" s="8">
        <v>66</v>
      </c>
      <c r="N57" s="8">
        <v>64</v>
      </c>
      <c r="O57" s="15">
        <v>64.900000000000006</v>
      </c>
    </row>
    <row r="58" spans="1:15" x14ac:dyDescent="0.2">
      <c r="A58" s="6">
        <v>44561</v>
      </c>
      <c r="B58" s="7">
        <v>115.140317999999</v>
      </c>
      <c r="C58" s="7">
        <v>193.75439800000001</v>
      </c>
      <c r="D58" s="7">
        <v>92.820428696413501</v>
      </c>
      <c r="E58" s="7">
        <v>58.399999999999601</v>
      </c>
      <c r="F58" s="8">
        <f t="shared" si="3"/>
        <v>135.09822669854796</v>
      </c>
      <c r="G58" s="7">
        <v>145.85587899999899</v>
      </c>
      <c r="H58" s="7">
        <v>231.50539599999999</v>
      </c>
      <c r="I58" s="7">
        <v>114.99716654736299</v>
      </c>
      <c r="J58" s="7">
        <v>78.800000000000097</v>
      </c>
      <c r="K58" s="9">
        <f t="shared" si="4"/>
        <v>124.04516696098786</v>
      </c>
      <c r="L58" s="9">
        <f t="shared" si="0"/>
        <v>129.57169682976792</v>
      </c>
      <c r="M58" s="8">
        <v>73</v>
      </c>
      <c r="N58" s="8">
        <v>61</v>
      </c>
      <c r="O58" s="15">
        <v>64.900000000000006</v>
      </c>
    </row>
    <row r="59" spans="1:15" x14ac:dyDescent="0.2">
      <c r="A59" s="6">
        <v>44565</v>
      </c>
      <c r="B59" s="7">
        <v>87.949069999998699</v>
      </c>
      <c r="C59" s="7">
        <v>334.10314215999801</v>
      </c>
      <c r="D59" s="7">
        <v>98.387914578859494</v>
      </c>
      <c r="E59" s="7">
        <v>95.600000000000307</v>
      </c>
      <c r="F59" s="8">
        <f t="shared" si="3"/>
        <v>87.47879434312793</v>
      </c>
      <c r="G59" s="7">
        <v>72.432601999999804</v>
      </c>
      <c r="H59" s="7">
        <v>324.057606691307</v>
      </c>
      <c r="I59" s="7">
        <v>79.296284697367199</v>
      </c>
      <c r="J59" s="7">
        <v>95.199999999999804</v>
      </c>
      <c r="K59" s="9">
        <f t="shared" si="4"/>
        <v>70.800254194078008</v>
      </c>
      <c r="L59" s="9">
        <f t="shared" si="0"/>
        <v>79.139524268602969</v>
      </c>
      <c r="M59" s="8">
        <v>43</v>
      </c>
      <c r="N59" s="8">
        <v>27</v>
      </c>
      <c r="O59" s="15">
        <v>33.5</v>
      </c>
    </row>
    <row r="60" spans="1:15" x14ac:dyDescent="0.2">
      <c r="A60" s="6">
        <v>44566</v>
      </c>
      <c r="B60" s="7">
        <v>48.499874000001</v>
      </c>
      <c r="C60" s="7">
        <v>205.81919384000099</v>
      </c>
      <c r="D60" s="7">
        <v>54.646489501312097</v>
      </c>
      <c r="E60" s="7">
        <v>55.199999999998902</v>
      </c>
      <c r="F60" s="8">
        <f t="shared" si="3"/>
        <v>84.147674050935152</v>
      </c>
      <c r="G60" s="7">
        <v>87.021253999999303</v>
      </c>
      <c r="H60" s="7">
        <v>296.18091600000099</v>
      </c>
      <c r="I60" s="7">
        <v>84.108804581245806</v>
      </c>
      <c r="J60" s="7">
        <v>86</v>
      </c>
      <c r="K60" s="9">
        <f t="shared" si="4"/>
        <v>83.130795225649919</v>
      </c>
      <c r="L60" s="9">
        <f t="shared" si="0"/>
        <v>83.639234638292535</v>
      </c>
      <c r="M60" s="8">
        <v>58</v>
      </c>
      <c r="N60" s="8">
        <v>31</v>
      </c>
      <c r="O60" s="15">
        <v>45.2</v>
      </c>
    </row>
    <row r="61" spans="1:15" x14ac:dyDescent="0.2">
      <c r="A61" s="6">
        <v>44568</v>
      </c>
      <c r="B61" s="7">
        <v>99.168721000000005</v>
      </c>
      <c r="C61" s="7">
        <v>294.00129599999798</v>
      </c>
      <c r="D61" s="7">
        <v>99.086957170126496</v>
      </c>
      <c r="E61" s="7">
        <v>89.200000000000699</v>
      </c>
      <c r="F61" s="8">
        <f t="shared" si="3"/>
        <v>94.421427796644466</v>
      </c>
      <c r="G61" s="7">
        <v>75.209764000000106</v>
      </c>
      <c r="H61" s="7">
        <v>308.63941699999998</v>
      </c>
      <c r="I61" s="7">
        <v>84.214437683926207</v>
      </c>
      <c r="J61" s="7">
        <v>92.399999999999594</v>
      </c>
      <c r="K61" s="9">
        <f t="shared" si="4"/>
        <v>77.469991375906488</v>
      </c>
      <c r="L61" s="9">
        <f t="shared" si="0"/>
        <v>85.945709586275484</v>
      </c>
      <c r="M61" s="8">
        <v>51</v>
      </c>
      <c r="N61" s="8">
        <v>27</v>
      </c>
      <c r="O61" s="15">
        <v>36.6</v>
      </c>
    </row>
    <row r="62" spans="1:15" x14ac:dyDescent="0.2">
      <c r="A62" s="6">
        <v>44569</v>
      </c>
      <c r="B62" s="7">
        <v>52.347878999998997</v>
      </c>
      <c r="C62" s="7">
        <v>245.76156800000101</v>
      </c>
      <c r="D62" s="7">
        <v>73.862393621253503</v>
      </c>
      <c r="E62" s="7">
        <v>72</v>
      </c>
      <c r="F62" s="8">
        <f t="shared" si="3"/>
        <v>87.198659136202053</v>
      </c>
      <c r="G62" s="7">
        <v>57.6254589999998</v>
      </c>
      <c r="H62" s="7">
        <v>232.66214436246901</v>
      </c>
      <c r="I62" s="7">
        <v>65.675828163524798</v>
      </c>
      <c r="J62" s="7">
        <v>70.800000000000097</v>
      </c>
      <c r="K62" s="9">
        <f t="shared" si="4"/>
        <v>78.848098783892652</v>
      </c>
      <c r="L62" s="9">
        <f t="shared" si="0"/>
        <v>83.023378960047353</v>
      </c>
      <c r="M62" s="8">
        <v>41</v>
      </c>
      <c r="N62" s="8">
        <v>22</v>
      </c>
      <c r="O62" s="15">
        <v>31.4</v>
      </c>
    </row>
    <row r="63" spans="1:15" x14ac:dyDescent="0.2">
      <c r="A63" s="6">
        <v>44571</v>
      </c>
      <c r="B63" s="7">
        <v>79.817514000000301</v>
      </c>
      <c r="C63" s="7">
        <v>246.713461999999</v>
      </c>
      <c r="D63" s="7">
        <v>86.283603754076495</v>
      </c>
      <c r="E63" s="7">
        <v>82.399999999999594</v>
      </c>
      <c r="F63" s="8">
        <f t="shared" si="3"/>
        <v>89.006144649229839</v>
      </c>
      <c r="G63" s="7">
        <v>72.316670000000101</v>
      </c>
      <c r="H63" s="7">
        <v>298.21651900000097</v>
      </c>
      <c r="I63" s="7">
        <v>79.274536705640102</v>
      </c>
      <c r="J63" s="7">
        <v>90.400000000000503</v>
      </c>
      <c r="K63" s="9">
        <f t="shared" si="4"/>
        <v>74.539110840479765</v>
      </c>
      <c r="L63" s="9">
        <f t="shared" si="0"/>
        <v>81.772627744854802</v>
      </c>
      <c r="M63" s="8">
        <v>52</v>
      </c>
      <c r="N63" s="8">
        <v>35</v>
      </c>
      <c r="O63" s="15">
        <v>42.8</v>
      </c>
    </row>
    <row r="64" spans="1:15" x14ac:dyDescent="0.2">
      <c r="A64" s="6">
        <v>44572</v>
      </c>
      <c r="B64" s="7">
        <v>73.028190000000905</v>
      </c>
      <c r="C64" s="7">
        <v>301.57949100000002</v>
      </c>
      <c r="D64" s="7">
        <v>86.010200429490595</v>
      </c>
      <c r="E64" s="7">
        <v>87.200000000000699</v>
      </c>
      <c r="F64" s="8">
        <f t="shared" si="3"/>
        <v>83.840218308562413</v>
      </c>
      <c r="G64" s="7">
        <v>69.904265000000095</v>
      </c>
      <c r="H64" s="7">
        <v>303.05865599999697</v>
      </c>
      <c r="I64" s="7">
        <v>79.280750417561507</v>
      </c>
      <c r="J64" s="7">
        <v>93.199999999999804</v>
      </c>
      <c r="K64" s="9">
        <f t="shared" si="4"/>
        <v>72.305405423741874</v>
      </c>
      <c r="L64" s="9">
        <f t="shared" si="0"/>
        <v>78.072811866152136</v>
      </c>
      <c r="M64" s="8">
        <v>41</v>
      </c>
      <c r="N64" s="8">
        <v>28</v>
      </c>
      <c r="O64" s="15">
        <v>32.799999999999997</v>
      </c>
    </row>
    <row r="65" spans="1:15" x14ac:dyDescent="0.2">
      <c r="A65" s="6">
        <v>44573</v>
      </c>
      <c r="B65" s="7">
        <v>75.377674999999698</v>
      </c>
      <c r="C65" s="7">
        <v>326.05229311999898</v>
      </c>
      <c r="D65" s="7">
        <v>85.081250497096505</v>
      </c>
      <c r="E65" s="7">
        <v>98.399999999999594</v>
      </c>
      <c r="F65" s="8">
        <f t="shared" si="3"/>
        <v>73.494982644849927</v>
      </c>
      <c r="G65" s="7"/>
      <c r="H65" s="7"/>
      <c r="I65" s="7"/>
      <c r="J65" s="7"/>
      <c r="K65" s="9"/>
      <c r="L65" s="9">
        <f t="shared" si="0"/>
        <v>73.494982644849927</v>
      </c>
      <c r="M65" s="8">
        <v>52</v>
      </c>
      <c r="N65" s="8">
        <v>25</v>
      </c>
      <c r="O65" s="15">
        <v>37.9</v>
      </c>
    </row>
    <row r="66" spans="1:15" x14ac:dyDescent="0.2">
      <c r="A66" s="6">
        <v>44574</v>
      </c>
      <c r="B66" s="7">
        <v>84.0499760000002</v>
      </c>
      <c r="C66" s="7">
        <v>306.50610687999801</v>
      </c>
      <c r="D66" s="7">
        <v>93.848798019565606</v>
      </c>
      <c r="E66" s="7">
        <v>89.600000000000307</v>
      </c>
      <c r="F66" s="8">
        <f t="shared" si="3"/>
        <v>89.030667764096535</v>
      </c>
      <c r="G66" s="7">
        <v>64.140866000000599</v>
      </c>
      <c r="H66" s="7">
        <v>269.726854</v>
      </c>
      <c r="I66" s="7">
        <v>71.814975542829103</v>
      </c>
      <c r="J66" s="7">
        <v>83.199999999999804</v>
      </c>
      <c r="K66" s="9">
        <f t="shared" ref="K66:K77" si="5">(I66*85)/J66</f>
        <v>73.368664917553943</v>
      </c>
      <c r="L66" s="9">
        <f t="shared" si="0"/>
        <v>81.199666340825246</v>
      </c>
      <c r="M66" s="8">
        <v>52</v>
      </c>
      <c r="N66" s="8">
        <v>29</v>
      </c>
      <c r="O66" s="15">
        <v>41.4</v>
      </c>
    </row>
    <row r="67" spans="1:15" x14ac:dyDescent="0.2">
      <c r="A67" s="6">
        <v>44575</v>
      </c>
      <c r="B67" s="7">
        <v>87.542290999999693</v>
      </c>
      <c r="C67" s="7">
        <v>278.49600159607797</v>
      </c>
      <c r="D67" s="7">
        <v>86.793128131708698</v>
      </c>
      <c r="E67" s="7">
        <v>81.599999999998502</v>
      </c>
      <c r="F67" s="8">
        <f t="shared" si="3"/>
        <v>90.409508470531549</v>
      </c>
      <c r="G67" s="7">
        <v>73.475986999999805</v>
      </c>
      <c r="H67" s="7">
        <v>256.73183200000102</v>
      </c>
      <c r="I67" s="7">
        <v>81.160398274079199</v>
      </c>
      <c r="J67" s="7">
        <v>78.400000000000503</v>
      </c>
      <c r="K67" s="9">
        <f t="shared" si="5"/>
        <v>87.992778741029184</v>
      </c>
      <c r="L67" s="9">
        <f t="shared" si="0"/>
        <v>89.201143605780373</v>
      </c>
      <c r="M67" s="8">
        <v>54</v>
      </c>
      <c r="N67" s="8">
        <v>37</v>
      </c>
      <c r="O67" s="15">
        <v>44.3</v>
      </c>
    </row>
    <row r="68" spans="1:15" x14ac:dyDescent="0.2">
      <c r="A68" s="6">
        <v>44579</v>
      </c>
      <c r="B68" s="7">
        <v>73.206102000000101</v>
      </c>
      <c r="C68" s="7">
        <v>284.97611986800598</v>
      </c>
      <c r="D68" s="7">
        <v>86.619144197885205</v>
      </c>
      <c r="E68" s="7">
        <v>88</v>
      </c>
      <c r="F68" s="8">
        <f t="shared" si="3"/>
        <v>83.666218827502746</v>
      </c>
      <c r="G68" s="7">
        <v>68.345534000000001</v>
      </c>
      <c r="H68" s="7">
        <v>312.62467912000199</v>
      </c>
      <c r="I68" s="7">
        <v>79.355314960630494</v>
      </c>
      <c r="J68" s="7">
        <v>93.199999999999804</v>
      </c>
      <c r="K68" s="9">
        <f t="shared" si="5"/>
        <v>72.373409567098776</v>
      </c>
      <c r="L68" s="9">
        <f t="shared" ref="L68:L131" si="6">AVERAGE(F68,K68)</f>
        <v>78.019814197300761</v>
      </c>
      <c r="M68" s="8">
        <v>48</v>
      </c>
      <c r="N68" s="8">
        <v>25</v>
      </c>
      <c r="O68" s="15">
        <v>35.5</v>
      </c>
    </row>
    <row r="69" spans="1:15" x14ac:dyDescent="0.2">
      <c r="A69" s="6">
        <v>44580</v>
      </c>
      <c r="B69" s="7">
        <v>86.5388449999991</v>
      </c>
      <c r="C69" s="7">
        <v>290.85751599999998</v>
      </c>
      <c r="D69" s="7">
        <v>98.347525451364902</v>
      </c>
      <c r="E69" s="7">
        <v>83.200000000000699</v>
      </c>
      <c r="F69" s="8">
        <f t="shared" si="3"/>
        <v>100.47523633853301</v>
      </c>
      <c r="G69" s="7">
        <v>75.432195000000306</v>
      </c>
      <c r="H69" s="7">
        <v>293.06940400000099</v>
      </c>
      <c r="I69" s="7">
        <v>79.349101248706802</v>
      </c>
      <c r="J69" s="7">
        <v>89.199999999999804</v>
      </c>
      <c r="K69" s="9">
        <f t="shared" si="5"/>
        <v>75.612932804261135</v>
      </c>
      <c r="L69" s="9">
        <f t="shared" si="6"/>
        <v>88.044084571397065</v>
      </c>
      <c r="M69" s="8">
        <v>58</v>
      </c>
      <c r="N69" s="8">
        <v>29</v>
      </c>
      <c r="O69" s="15">
        <v>44</v>
      </c>
    </row>
    <row r="70" spans="1:15" x14ac:dyDescent="0.2">
      <c r="A70" s="6">
        <v>44581</v>
      </c>
      <c r="B70" s="7">
        <v>66.585764999999796</v>
      </c>
      <c r="C70" s="7">
        <v>231.00812500000001</v>
      </c>
      <c r="D70" s="7">
        <v>74.132690089875297</v>
      </c>
      <c r="E70" s="7">
        <v>74.799999999999201</v>
      </c>
      <c r="F70" s="8">
        <f t="shared" si="3"/>
        <v>84.241693283950099</v>
      </c>
      <c r="G70" s="7">
        <v>67.570854000000494</v>
      </c>
      <c r="H70" s="7">
        <v>250.849893000002</v>
      </c>
      <c r="I70" s="7">
        <v>67.412560645828194</v>
      </c>
      <c r="J70" s="7">
        <v>79.199999999999804</v>
      </c>
      <c r="K70" s="9">
        <f t="shared" si="5"/>
        <v>72.349339076962252</v>
      </c>
      <c r="L70" s="9">
        <f t="shared" si="6"/>
        <v>78.295516180456175</v>
      </c>
      <c r="M70" s="8">
        <v>49</v>
      </c>
      <c r="N70" s="8">
        <v>30</v>
      </c>
      <c r="O70" s="15">
        <v>39.700000000000003</v>
      </c>
    </row>
    <row r="71" spans="1:15" x14ac:dyDescent="0.2">
      <c r="A71" s="6">
        <v>44585</v>
      </c>
      <c r="B71" s="7"/>
      <c r="C71" s="7"/>
      <c r="D71" s="7"/>
      <c r="E71" s="7"/>
      <c r="F71" s="7"/>
      <c r="G71" s="7">
        <v>48.162538000000403</v>
      </c>
      <c r="H71" s="7">
        <v>215.878937000001</v>
      </c>
      <c r="I71" s="7">
        <v>60.543302115644302</v>
      </c>
      <c r="J71" s="7">
        <v>68.800000000000097</v>
      </c>
      <c r="K71" s="9">
        <f t="shared" si="5"/>
        <v>74.799137788223234</v>
      </c>
      <c r="L71" s="9">
        <f t="shared" si="6"/>
        <v>74.799137788223234</v>
      </c>
      <c r="M71" s="8">
        <v>52</v>
      </c>
      <c r="N71" s="8">
        <v>28</v>
      </c>
      <c r="O71" s="15">
        <v>39.200000000000003</v>
      </c>
    </row>
    <row r="72" spans="1:15" x14ac:dyDescent="0.2">
      <c r="A72" s="6">
        <v>44586</v>
      </c>
      <c r="B72" s="7"/>
      <c r="C72" s="7"/>
      <c r="D72" s="7"/>
      <c r="E72" s="7"/>
      <c r="F72" s="7"/>
      <c r="G72" s="7">
        <v>78.423483999999902</v>
      </c>
      <c r="H72" s="7">
        <v>282.99721000000102</v>
      </c>
      <c r="I72" s="7">
        <v>79.659786844826598</v>
      </c>
      <c r="J72" s="7">
        <v>86.400000000000503</v>
      </c>
      <c r="K72" s="9">
        <f t="shared" si="5"/>
        <v>78.36900326169237</v>
      </c>
      <c r="L72" s="9">
        <f t="shared" si="6"/>
        <v>78.36900326169237</v>
      </c>
      <c r="M72" s="8">
        <v>61</v>
      </c>
      <c r="N72" s="8">
        <v>36</v>
      </c>
      <c r="O72" s="15">
        <v>45.4</v>
      </c>
    </row>
    <row r="73" spans="1:15" x14ac:dyDescent="0.2">
      <c r="A73" s="6">
        <v>44587</v>
      </c>
      <c r="B73" s="7"/>
      <c r="C73" s="7"/>
      <c r="D73" s="7"/>
      <c r="E73" s="7"/>
      <c r="F73" s="7"/>
      <c r="G73" s="7">
        <v>78.204560999999501</v>
      </c>
      <c r="H73" s="7">
        <v>292.65020999999899</v>
      </c>
      <c r="I73" s="7">
        <v>79.274536705638994</v>
      </c>
      <c r="J73" s="7">
        <v>82</v>
      </c>
      <c r="K73" s="9">
        <f t="shared" si="5"/>
        <v>82.174824633894076</v>
      </c>
      <c r="L73" s="9">
        <f t="shared" si="6"/>
        <v>82.174824633894076</v>
      </c>
      <c r="M73" s="8">
        <v>41</v>
      </c>
      <c r="N73" s="8">
        <v>29</v>
      </c>
      <c r="O73" s="15">
        <v>34.799999999999997</v>
      </c>
    </row>
    <row r="74" spans="1:15" x14ac:dyDescent="0.2">
      <c r="A74" s="6">
        <v>44589</v>
      </c>
      <c r="B74" s="7"/>
      <c r="C74" s="7"/>
      <c r="D74" s="7"/>
      <c r="E74" s="7"/>
      <c r="F74" s="7"/>
      <c r="G74" s="7">
        <v>86.822849000000105</v>
      </c>
      <c r="H74" s="7">
        <v>302.93760152500101</v>
      </c>
      <c r="I74" s="7">
        <v>83.574425355921406</v>
      </c>
      <c r="J74" s="7">
        <v>90.800000000000097</v>
      </c>
      <c r="K74" s="9">
        <f t="shared" si="5"/>
        <v>78.235970872833832</v>
      </c>
      <c r="L74" s="9">
        <f t="shared" si="6"/>
        <v>78.235970872833832</v>
      </c>
      <c r="M74" s="8">
        <v>47</v>
      </c>
      <c r="N74" s="8">
        <v>27</v>
      </c>
      <c r="O74" s="15">
        <v>37.1</v>
      </c>
    </row>
    <row r="75" spans="1:15" x14ac:dyDescent="0.2">
      <c r="A75" s="6">
        <v>44592</v>
      </c>
      <c r="B75" s="7"/>
      <c r="C75" s="7"/>
      <c r="D75" s="7"/>
      <c r="E75" s="7"/>
      <c r="F75" s="7"/>
      <c r="G75" s="7">
        <v>65.564401999999902</v>
      </c>
      <c r="H75" s="7">
        <v>301.55714699999902</v>
      </c>
      <c r="I75" s="7">
        <v>79.460948063310894</v>
      </c>
      <c r="J75" s="7">
        <v>94</v>
      </c>
      <c r="K75" s="9">
        <f t="shared" si="5"/>
        <v>71.852984950866229</v>
      </c>
      <c r="L75" s="9">
        <f t="shared" si="6"/>
        <v>71.852984950866229</v>
      </c>
      <c r="M75" s="8">
        <v>52</v>
      </c>
      <c r="N75" s="8">
        <v>22</v>
      </c>
      <c r="O75" s="15">
        <v>36</v>
      </c>
    </row>
    <row r="76" spans="1:15" x14ac:dyDescent="0.2">
      <c r="A76" s="6">
        <v>44593</v>
      </c>
      <c r="B76" s="7"/>
      <c r="C76" s="7"/>
      <c r="D76" s="7"/>
      <c r="E76" s="7"/>
      <c r="F76" s="7"/>
      <c r="G76" s="7">
        <v>70.860316999999597</v>
      </c>
      <c r="H76" s="7">
        <v>296.64484999999598</v>
      </c>
      <c r="I76" s="7">
        <v>79.122300763540295</v>
      </c>
      <c r="J76" s="7">
        <v>65.599999999999397</v>
      </c>
      <c r="K76" s="9">
        <f t="shared" si="5"/>
        <v>102.52127385519796</v>
      </c>
      <c r="L76" s="9">
        <f t="shared" si="6"/>
        <v>102.52127385519796</v>
      </c>
      <c r="M76" s="8">
        <v>51</v>
      </c>
      <c r="N76" s="8">
        <v>28</v>
      </c>
      <c r="O76" s="15">
        <v>37.9</v>
      </c>
    </row>
    <row r="77" spans="1:15" x14ac:dyDescent="0.2">
      <c r="A77" s="6">
        <v>44594</v>
      </c>
      <c r="B77" s="7"/>
      <c r="C77" s="7"/>
      <c r="D77" s="7"/>
      <c r="E77" s="7"/>
      <c r="F77" s="7"/>
      <c r="G77" s="7">
        <v>68.564595000000693</v>
      </c>
      <c r="H77" s="7">
        <v>286.097248000001</v>
      </c>
      <c r="I77" s="7">
        <v>86.727884156526301</v>
      </c>
      <c r="J77" s="7">
        <v>86.400000000000503</v>
      </c>
      <c r="K77" s="9">
        <f t="shared" si="5"/>
        <v>85.322571218804313</v>
      </c>
      <c r="L77" s="9">
        <f t="shared" si="6"/>
        <v>85.322571218804313</v>
      </c>
      <c r="M77" s="8">
        <v>59</v>
      </c>
      <c r="N77" s="8">
        <v>25</v>
      </c>
      <c r="O77" s="15">
        <v>45.5</v>
      </c>
    </row>
    <row r="78" spans="1:15" x14ac:dyDescent="0.2">
      <c r="A78" s="6">
        <v>44595</v>
      </c>
      <c r="B78" s="7">
        <v>107.192473999999</v>
      </c>
      <c r="C78" s="7">
        <v>247.66261299999999</v>
      </c>
      <c r="D78" s="7">
        <v>105.24785254116</v>
      </c>
      <c r="E78" s="7">
        <v>76.799999999999201</v>
      </c>
      <c r="F78" s="8">
        <f>(D78*85)/E78</f>
        <v>116.48525346352464</v>
      </c>
      <c r="G78" s="7"/>
      <c r="H78" s="7"/>
      <c r="I78" s="7"/>
      <c r="J78" s="7"/>
      <c r="K78" s="7"/>
      <c r="L78" s="9">
        <f t="shared" si="6"/>
        <v>116.48525346352464</v>
      </c>
      <c r="M78" s="8">
        <v>69</v>
      </c>
      <c r="N78" s="8">
        <v>48</v>
      </c>
      <c r="O78" s="15">
        <v>58.6</v>
      </c>
    </row>
    <row r="79" spans="1:15" x14ac:dyDescent="0.2">
      <c r="A79" s="6">
        <v>44596</v>
      </c>
      <c r="B79" s="7">
        <v>143.94705899999801</v>
      </c>
      <c r="C79" s="7">
        <v>270.12878900000197</v>
      </c>
      <c r="D79" s="7">
        <v>117.268278254989</v>
      </c>
      <c r="E79" s="7">
        <v>81.200000000000699</v>
      </c>
      <c r="F79" s="8">
        <f>(D79*85)/E79</f>
        <v>122.7562026068224</v>
      </c>
      <c r="G79" s="7">
        <v>88.6706089999997</v>
      </c>
      <c r="H79" s="7">
        <v>171.08731299999999</v>
      </c>
      <c r="I79" s="7">
        <v>77.879558379066793</v>
      </c>
      <c r="J79" s="7">
        <v>48</v>
      </c>
      <c r="K79" s="9">
        <f t="shared" ref="K79:K85" si="7">(I79*85)/J79</f>
        <v>137.91171796293079</v>
      </c>
      <c r="L79" s="9">
        <f t="shared" si="6"/>
        <v>130.33396028487658</v>
      </c>
      <c r="M79" s="8">
        <v>67</v>
      </c>
      <c r="N79" s="8">
        <v>47</v>
      </c>
      <c r="O79" s="15">
        <v>62.3</v>
      </c>
    </row>
    <row r="80" spans="1:15" x14ac:dyDescent="0.2">
      <c r="A80" s="6">
        <v>44599</v>
      </c>
      <c r="B80" s="7"/>
      <c r="C80" s="7"/>
      <c r="D80" s="7"/>
      <c r="E80" s="7"/>
      <c r="F80" s="7"/>
      <c r="G80" s="7">
        <v>60.734809999999896</v>
      </c>
      <c r="H80" s="7">
        <v>305.82736900000202</v>
      </c>
      <c r="I80" s="7">
        <v>80.274944325141405</v>
      </c>
      <c r="J80" s="7">
        <v>94.399999999999594</v>
      </c>
      <c r="K80" s="9">
        <f t="shared" si="7"/>
        <v>72.281464699545012</v>
      </c>
      <c r="L80" s="9">
        <f t="shared" si="6"/>
        <v>72.281464699545012</v>
      </c>
      <c r="M80" s="8">
        <v>36</v>
      </c>
      <c r="N80" s="8">
        <v>32</v>
      </c>
      <c r="O80" s="15">
        <v>34.9</v>
      </c>
    </row>
    <row r="81" spans="1:15" x14ac:dyDescent="0.2">
      <c r="A81" s="6">
        <v>44600</v>
      </c>
      <c r="B81" s="7"/>
      <c r="C81" s="7"/>
      <c r="D81" s="7"/>
      <c r="E81" s="7"/>
      <c r="F81" s="7"/>
      <c r="G81" s="7">
        <v>72.164821000000302</v>
      </c>
      <c r="H81" s="7">
        <v>298.16732899999897</v>
      </c>
      <c r="I81" s="7">
        <v>84.751923765211401</v>
      </c>
      <c r="J81" s="7">
        <v>90.400000000000503</v>
      </c>
      <c r="K81" s="9">
        <f t="shared" si="7"/>
        <v>79.689308850032404</v>
      </c>
      <c r="L81" s="9">
        <f t="shared" si="6"/>
        <v>79.689308850032404</v>
      </c>
      <c r="M81" s="8">
        <v>49</v>
      </c>
      <c r="N81" s="8">
        <v>33</v>
      </c>
      <c r="O81" s="15">
        <v>38.799999999999997</v>
      </c>
    </row>
    <row r="82" spans="1:15" x14ac:dyDescent="0.2">
      <c r="A82" s="6">
        <v>44601</v>
      </c>
      <c r="B82" s="7"/>
      <c r="C82" s="7"/>
      <c r="D82" s="7"/>
      <c r="E82" s="7"/>
      <c r="F82" s="7"/>
      <c r="G82" s="7">
        <v>82.087278999999398</v>
      </c>
      <c r="H82" s="7">
        <v>282.99189399999801</v>
      </c>
      <c r="I82" s="7">
        <v>84.7581374771339</v>
      </c>
      <c r="J82" s="7">
        <v>84</v>
      </c>
      <c r="K82" s="9">
        <f t="shared" si="7"/>
        <v>85.767162923290257</v>
      </c>
      <c r="L82" s="9">
        <f t="shared" si="6"/>
        <v>85.767162923290257</v>
      </c>
      <c r="M82" s="8">
        <v>59</v>
      </c>
      <c r="N82" s="8">
        <v>29</v>
      </c>
      <c r="O82" s="15">
        <v>43.7</v>
      </c>
    </row>
    <row r="83" spans="1:15" x14ac:dyDescent="0.2">
      <c r="A83" s="6">
        <v>44602</v>
      </c>
      <c r="B83" s="7"/>
      <c r="C83" s="7"/>
      <c r="D83" s="7"/>
      <c r="E83" s="7"/>
      <c r="F83" s="7"/>
      <c r="G83" s="7">
        <v>93.331052999999798</v>
      </c>
      <c r="H83" s="7">
        <v>302.98049900000098</v>
      </c>
      <c r="I83" s="7">
        <v>91.366420106576996</v>
      </c>
      <c r="J83" s="7">
        <v>90.399999999999594</v>
      </c>
      <c r="K83" s="9">
        <f t="shared" si="7"/>
        <v>85.908691471892467</v>
      </c>
      <c r="L83" s="9">
        <f t="shared" si="6"/>
        <v>85.908691471892467</v>
      </c>
      <c r="M83" s="8">
        <v>67</v>
      </c>
      <c r="N83" s="8">
        <v>34</v>
      </c>
      <c r="O83" s="15">
        <v>50.9</v>
      </c>
    </row>
    <row r="84" spans="1:15" x14ac:dyDescent="0.2">
      <c r="A84" s="6">
        <v>44606</v>
      </c>
      <c r="B84" s="7"/>
      <c r="C84" s="7"/>
      <c r="D84" s="7"/>
      <c r="E84" s="7"/>
      <c r="F84" s="7"/>
      <c r="G84" s="7">
        <v>81.885879000000301</v>
      </c>
      <c r="H84" s="7">
        <v>305.15514699999699</v>
      </c>
      <c r="I84" s="7">
        <v>85.960490734112796</v>
      </c>
      <c r="J84" s="7">
        <v>96.399999999999594</v>
      </c>
      <c r="K84" s="9">
        <f t="shared" si="7"/>
        <v>75.795038510369494</v>
      </c>
      <c r="L84" s="9">
        <f t="shared" si="6"/>
        <v>75.795038510369494</v>
      </c>
      <c r="M84" s="8">
        <v>49</v>
      </c>
      <c r="N84" s="8">
        <v>28</v>
      </c>
      <c r="O84" s="15">
        <v>34.5</v>
      </c>
    </row>
    <row r="85" spans="1:15" x14ac:dyDescent="0.2">
      <c r="A85" s="6">
        <v>44607</v>
      </c>
      <c r="B85" s="7">
        <v>65.809637000000293</v>
      </c>
      <c r="C85" s="7">
        <v>296.40300860020199</v>
      </c>
      <c r="D85" s="7">
        <v>86.494869959437295</v>
      </c>
      <c r="E85" s="7">
        <v>92.400000000001398</v>
      </c>
      <c r="F85" s="8">
        <f>(D85*85)/E85</f>
        <v>79.567791629351291</v>
      </c>
      <c r="G85" s="7">
        <v>75.574497000000505</v>
      </c>
      <c r="H85" s="7">
        <v>289.24349499999801</v>
      </c>
      <c r="I85" s="7">
        <v>79.697069116360595</v>
      </c>
      <c r="J85" s="7">
        <v>87.200000000000699</v>
      </c>
      <c r="K85" s="9">
        <f t="shared" si="7"/>
        <v>77.686363244158215</v>
      </c>
      <c r="L85" s="9">
        <f t="shared" si="6"/>
        <v>78.627077436754746</v>
      </c>
      <c r="M85" s="8">
        <v>51</v>
      </c>
      <c r="N85" s="8">
        <v>23</v>
      </c>
      <c r="O85" s="15">
        <v>38.299999999999997</v>
      </c>
    </row>
    <row r="86" spans="1:15" x14ac:dyDescent="0.2">
      <c r="A86" s="6">
        <v>44608</v>
      </c>
      <c r="B86" s="7">
        <v>49.667608999999999</v>
      </c>
      <c r="C86" s="7">
        <v>251.97698839979699</v>
      </c>
      <c r="D86" s="7">
        <v>92.599841923169507</v>
      </c>
      <c r="E86" s="7">
        <v>75.199999999998894</v>
      </c>
      <c r="F86" s="8">
        <f>(D86*85)/E86</f>
        <v>104.66737451422239</v>
      </c>
      <c r="G86" s="7"/>
      <c r="H86" s="7"/>
      <c r="I86" s="7"/>
      <c r="J86" s="7"/>
      <c r="K86" s="7"/>
      <c r="L86" s="9">
        <f t="shared" si="6"/>
        <v>104.66737451422239</v>
      </c>
      <c r="M86" s="8">
        <v>66</v>
      </c>
      <c r="N86" s="8">
        <v>33</v>
      </c>
      <c r="O86" s="15">
        <v>50.5</v>
      </c>
    </row>
    <row r="87" spans="1:15" x14ac:dyDescent="0.2">
      <c r="A87" s="6">
        <v>44609</v>
      </c>
      <c r="B87" s="7">
        <v>115.074028999999</v>
      </c>
      <c r="C87" s="7">
        <v>258.85277199999803</v>
      </c>
      <c r="D87" s="7">
        <v>105.72630835918299</v>
      </c>
      <c r="E87" s="7">
        <v>76.399999999999594</v>
      </c>
      <c r="F87" s="8">
        <f>(D87*85)/E87</f>
        <v>117.62743731060998</v>
      </c>
      <c r="G87" s="7"/>
      <c r="H87" s="7"/>
      <c r="I87" s="7"/>
      <c r="J87" s="7"/>
      <c r="K87" s="7"/>
      <c r="L87" s="9">
        <f t="shared" si="6"/>
        <v>117.62743731060998</v>
      </c>
      <c r="M87" s="8">
        <v>74</v>
      </c>
      <c r="N87" s="8">
        <v>53</v>
      </c>
      <c r="O87" s="15">
        <v>64.599999999999994</v>
      </c>
    </row>
    <row r="88" spans="1:15" x14ac:dyDescent="0.2">
      <c r="A88" s="6">
        <v>44610</v>
      </c>
      <c r="B88" s="7">
        <v>126.327354999999</v>
      </c>
      <c r="C88" s="7">
        <v>248.14975432065299</v>
      </c>
      <c r="D88" s="7">
        <v>97.051966515548301</v>
      </c>
      <c r="E88" s="7">
        <v>76.400000000001398</v>
      </c>
      <c r="F88" s="8">
        <f>(D88*85)/E88</f>
        <v>107.97666431703475</v>
      </c>
      <c r="G88" s="7"/>
      <c r="H88" s="7"/>
      <c r="I88" s="7"/>
      <c r="J88" s="7"/>
      <c r="K88" s="7"/>
      <c r="L88" s="9">
        <f t="shared" si="6"/>
        <v>107.97666431703475</v>
      </c>
      <c r="M88" s="8">
        <v>71</v>
      </c>
      <c r="N88" s="8">
        <v>38</v>
      </c>
      <c r="O88" s="15">
        <v>60.4</v>
      </c>
    </row>
    <row r="89" spans="1:15" x14ac:dyDescent="0.2">
      <c r="A89" s="6">
        <v>44614</v>
      </c>
      <c r="B89" s="7"/>
      <c r="C89" s="7"/>
      <c r="D89" s="7"/>
      <c r="E89" s="7"/>
      <c r="F89" s="7"/>
      <c r="G89" s="7">
        <v>149.56207099999901</v>
      </c>
      <c r="H89" s="7">
        <v>303.01487500000002</v>
      </c>
      <c r="I89" s="7">
        <v>127.222644754633</v>
      </c>
      <c r="J89" s="7">
        <v>92.800000000000097</v>
      </c>
      <c r="K89" s="9">
        <f>(I89*85)/J89</f>
        <v>116.52936211361846</v>
      </c>
      <c r="L89" s="9">
        <f t="shared" si="6"/>
        <v>116.52936211361846</v>
      </c>
      <c r="M89" s="8">
        <v>73</v>
      </c>
      <c r="N89" s="8">
        <v>59</v>
      </c>
      <c r="O89" s="15">
        <v>65</v>
      </c>
    </row>
    <row r="90" spans="1:15" x14ac:dyDescent="0.2">
      <c r="A90" s="6">
        <v>44615</v>
      </c>
      <c r="B90" s="7">
        <v>177.442420999999</v>
      </c>
      <c r="C90" s="7">
        <v>315.03020900000001</v>
      </c>
      <c r="D90" s="7">
        <v>152.68022250059599</v>
      </c>
      <c r="E90" s="7">
        <v>99.200000000000699</v>
      </c>
      <c r="F90" s="8">
        <f>(D90*85)/E90</f>
        <v>130.82478742490491</v>
      </c>
      <c r="G90" s="7"/>
      <c r="H90" s="7"/>
      <c r="I90" s="7"/>
      <c r="J90" s="7"/>
      <c r="K90" s="7"/>
      <c r="L90" s="9">
        <f t="shared" si="6"/>
        <v>130.82478742490491</v>
      </c>
      <c r="M90" s="8">
        <v>70</v>
      </c>
      <c r="N90" s="8">
        <v>55</v>
      </c>
      <c r="O90" s="15">
        <v>63.3</v>
      </c>
    </row>
    <row r="91" spans="1:15" x14ac:dyDescent="0.2">
      <c r="A91" s="6">
        <v>44617</v>
      </c>
      <c r="B91" s="7"/>
      <c r="C91" s="7"/>
      <c r="D91" s="7"/>
      <c r="E91" s="7"/>
      <c r="F91" s="7"/>
      <c r="G91" s="7">
        <v>79.283969999999499</v>
      </c>
      <c r="H91" s="7">
        <v>242.606826000002</v>
      </c>
      <c r="I91" s="7">
        <v>84.403955897558802</v>
      </c>
      <c r="J91" s="7">
        <v>76</v>
      </c>
      <c r="K91" s="9">
        <f>(I91*85)/J91</f>
        <v>94.399161201217069</v>
      </c>
      <c r="L91" s="9">
        <f t="shared" si="6"/>
        <v>94.399161201217069</v>
      </c>
      <c r="M91" s="8">
        <v>69</v>
      </c>
      <c r="N91" s="8">
        <v>42</v>
      </c>
      <c r="O91" s="15">
        <v>52</v>
      </c>
    </row>
    <row r="92" spans="1:15" x14ac:dyDescent="0.2">
      <c r="A92" s="6">
        <v>44621</v>
      </c>
      <c r="B92" s="7"/>
      <c r="C92" s="7"/>
      <c r="D92" s="7"/>
      <c r="E92" s="7"/>
      <c r="F92" s="7"/>
      <c r="G92" s="7">
        <v>91.266357000000397</v>
      </c>
      <c r="H92" s="7">
        <v>284.81636699999899</v>
      </c>
      <c r="I92" s="7">
        <v>95.743980155889005</v>
      </c>
      <c r="J92" s="7">
        <v>86.400000000000503</v>
      </c>
      <c r="K92" s="9">
        <f>(I92*85)/J92</f>
        <v>94.192573070029141</v>
      </c>
      <c r="L92" s="9">
        <f t="shared" si="6"/>
        <v>94.192573070029141</v>
      </c>
      <c r="M92" s="8">
        <v>67</v>
      </c>
      <c r="N92" s="8">
        <v>34</v>
      </c>
      <c r="O92" s="15">
        <v>50.3</v>
      </c>
    </row>
    <row r="93" spans="1:15" x14ac:dyDescent="0.2">
      <c r="A93" s="6">
        <v>44622</v>
      </c>
      <c r="B93" s="7">
        <v>122.383113999998</v>
      </c>
      <c r="C93" s="7">
        <v>303.40013000000101</v>
      </c>
      <c r="D93" s="7">
        <v>109.25880358705101</v>
      </c>
      <c r="E93" s="7">
        <v>91.200000000000699</v>
      </c>
      <c r="F93" s="8">
        <f t="shared" ref="F93:F121" si="8">(D93*85)/E93</f>
        <v>101.83112176424633</v>
      </c>
      <c r="G93" s="7">
        <v>125.849285999999</v>
      </c>
      <c r="H93" s="7">
        <v>272.49728599999798</v>
      </c>
      <c r="I93" s="7">
        <v>107.20517179670701</v>
      </c>
      <c r="J93" s="7">
        <v>84</v>
      </c>
      <c r="K93" s="9">
        <f>(I93*85)/J93</f>
        <v>108.48142384190589</v>
      </c>
      <c r="L93" s="9">
        <f t="shared" si="6"/>
        <v>105.15627280307612</v>
      </c>
      <c r="M93" s="8">
        <v>75</v>
      </c>
      <c r="N93" s="8">
        <v>42</v>
      </c>
      <c r="O93" s="15">
        <v>58.1</v>
      </c>
    </row>
    <row r="94" spans="1:15" x14ac:dyDescent="0.2">
      <c r="A94" s="6">
        <v>44623</v>
      </c>
      <c r="B94" s="7">
        <v>155.31589199999999</v>
      </c>
      <c r="C94" s="7">
        <v>307.83933899999801</v>
      </c>
      <c r="D94" s="7">
        <v>127.71352799650001</v>
      </c>
      <c r="E94" s="7">
        <v>94</v>
      </c>
      <c r="F94" s="8">
        <f t="shared" si="8"/>
        <v>115.4856370181117</v>
      </c>
      <c r="G94" s="7"/>
      <c r="H94" s="7"/>
      <c r="I94" s="7"/>
      <c r="J94" s="7"/>
      <c r="K94" s="9"/>
      <c r="L94" s="9">
        <f t="shared" si="6"/>
        <v>115.4856370181117</v>
      </c>
      <c r="M94" s="8">
        <v>83</v>
      </c>
      <c r="N94" s="8">
        <v>47</v>
      </c>
      <c r="O94" s="15">
        <v>64.7</v>
      </c>
    </row>
    <row r="95" spans="1:15" x14ac:dyDescent="0.2">
      <c r="A95" s="6">
        <v>44624</v>
      </c>
      <c r="B95" s="7">
        <v>97.113251000000602</v>
      </c>
      <c r="C95" s="7">
        <v>255.609980000001</v>
      </c>
      <c r="D95" s="7">
        <v>98.251212916568804</v>
      </c>
      <c r="E95" s="7">
        <v>76</v>
      </c>
      <c r="F95" s="8">
        <f t="shared" si="8"/>
        <v>109.88622497247826</v>
      </c>
      <c r="G95" s="7">
        <v>85.393523999999999</v>
      </c>
      <c r="H95" s="7">
        <v>224.48398599999899</v>
      </c>
      <c r="I95" s="7">
        <v>84.211330827964403</v>
      </c>
      <c r="J95" s="7">
        <v>67.199999999999804</v>
      </c>
      <c r="K95" s="9">
        <f>(I95*85)/J95</f>
        <v>106.51730833894338</v>
      </c>
      <c r="L95" s="9">
        <f t="shared" si="6"/>
        <v>108.20176665571083</v>
      </c>
      <c r="M95" s="8">
        <v>59</v>
      </c>
      <c r="N95" s="8">
        <v>41</v>
      </c>
      <c r="O95" s="15">
        <v>50.4</v>
      </c>
    </row>
    <row r="96" spans="1:15" x14ac:dyDescent="0.2">
      <c r="A96" s="6">
        <v>44628</v>
      </c>
      <c r="B96" s="7">
        <v>111.937772000001</v>
      </c>
      <c r="C96" s="7">
        <v>255.748656000003</v>
      </c>
      <c r="D96" s="7">
        <v>103.60432573769199</v>
      </c>
      <c r="E96" s="7">
        <v>72.399999999999594</v>
      </c>
      <c r="F96" s="8">
        <f t="shared" si="8"/>
        <v>121.63491281358935</v>
      </c>
      <c r="G96" s="7">
        <v>119.658732999999</v>
      </c>
      <c r="H96" s="7">
        <v>222.23406499999999</v>
      </c>
      <c r="I96" s="7">
        <v>101.081558697207</v>
      </c>
      <c r="J96" s="7">
        <v>70</v>
      </c>
      <c r="K96" s="9">
        <f>(I96*85)/J96</f>
        <v>122.74189270375136</v>
      </c>
      <c r="L96" s="9">
        <f t="shared" si="6"/>
        <v>122.18840275867035</v>
      </c>
      <c r="M96" s="8">
        <v>63</v>
      </c>
      <c r="N96" s="8">
        <v>49</v>
      </c>
      <c r="O96" s="15">
        <v>56.7</v>
      </c>
    </row>
    <row r="97" spans="1:15" x14ac:dyDescent="0.2">
      <c r="A97" s="6">
        <v>44629</v>
      </c>
      <c r="B97" s="7">
        <v>101.396486000001</v>
      </c>
      <c r="C97" s="7">
        <v>295.01510399999802</v>
      </c>
      <c r="D97" s="7">
        <v>97.943634176409702</v>
      </c>
      <c r="E97" s="7">
        <v>89.200000000000699</v>
      </c>
      <c r="F97" s="8">
        <f t="shared" si="8"/>
        <v>93.331938396802229</v>
      </c>
      <c r="G97" s="7"/>
      <c r="H97" s="7"/>
      <c r="I97" s="7"/>
      <c r="J97" s="7"/>
      <c r="K97" s="7"/>
      <c r="L97" s="9">
        <f t="shared" si="6"/>
        <v>93.331938396802229</v>
      </c>
      <c r="M97" s="8">
        <v>52</v>
      </c>
      <c r="N97" s="8">
        <v>45</v>
      </c>
      <c r="O97" s="15">
        <v>48.6</v>
      </c>
    </row>
    <row r="98" spans="1:15" x14ac:dyDescent="0.2">
      <c r="A98" s="6">
        <v>44630</v>
      </c>
      <c r="B98" s="7">
        <v>86.666429999999295</v>
      </c>
      <c r="C98" s="7">
        <v>346.71566888560398</v>
      </c>
      <c r="D98" s="7">
        <v>85.752331384713898</v>
      </c>
      <c r="E98" s="7">
        <v>102.799999999999</v>
      </c>
      <c r="F98" s="8">
        <f t="shared" si="8"/>
        <v>70.904165055454783</v>
      </c>
      <c r="G98" s="7">
        <v>115.50754499999999</v>
      </c>
      <c r="H98" s="7">
        <v>328.475809999999</v>
      </c>
      <c r="I98" s="7">
        <v>113.94394237652099</v>
      </c>
      <c r="J98" s="7">
        <v>99.199999999999804</v>
      </c>
      <c r="K98" s="9">
        <f>(I98*85)/J98</f>
        <v>97.633418366978859</v>
      </c>
      <c r="L98" s="9">
        <f t="shared" si="6"/>
        <v>84.268791711216821</v>
      </c>
      <c r="M98" s="8">
        <v>49</v>
      </c>
      <c r="N98" s="8">
        <v>43</v>
      </c>
      <c r="O98" s="15">
        <v>45.6</v>
      </c>
    </row>
    <row r="99" spans="1:15" x14ac:dyDescent="0.2">
      <c r="A99" s="6">
        <v>44631</v>
      </c>
      <c r="B99" s="7">
        <v>98.193688999999694</v>
      </c>
      <c r="C99" s="7">
        <v>279.36122311439902</v>
      </c>
      <c r="D99" s="7">
        <v>98.350632307324403</v>
      </c>
      <c r="E99" s="7">
        <v>85.600000000000307</v>
      </c>
      <c r="F99" s="8">
        <f t="shared" si="8"/>
        <v>97.661258716384864</v>
      </c>
      <c r="G99" s="7">
        <v>84.094976000000301</v>
      </c>
      <c r="H99" s="7">
        <v>237.415234</v>
      </c>
      <c r="I99" s="7">
        <v>84.068415453748997</v>
      </c>
      <c r="J99" s="7">
        <v>72</v>
      </c>
      <c r="K99" s="9">
        <f>(I99*85)/J99</f>
        <v>99.247434910675892</v>
      </c>
      <c r="L99" s="9">
        <f t="shared" si="6"/>
        <v>98.454346813530378</v>
      </c>
      <c r="M99" s="8">
        <v>60</v>
      </c>
      <c r="N99" s="8">
        <v>45</v>
      </c>
      <c r="O99" s="15">
        <v>51</v>
      </c>
    </row>
    <row r="100" spans="1:15" x14ac:dyDescent="0.2">
      <c r="A100" s="6">
        <v>44634</v>
      </c>
      <c r="B100" s="7">
        <v>84.688277999999599</v>
      </c>
      <c r="C100" s="7">
        <v>276.458967999999</v>
      </c>
      <c r="D100" s="7">
        <v>91.583900023860295</v>
      </c>
      <c r="E100" s="7">
        <v>84.799999999999201</v>
      </c>
      <c r="F100" s="8">
        <f t="shared" si="8"/>
        <v>91.799899788068387</v>
      </c>
      <c r="G100" s="7">
        <v>88.484302999999201</v>
      </c>
      <c r="H100" s="7">
        <v>280.11689399999801</v>
      </c>
      <c r="I100" s="7">
        <v>101.578655650998</v>
      </c>
      <c r="J100" s="7">
        <v>86</v>
      </c>
      <c r="K100" s="9">
        <f>(I100*85)/J100</f>
        <v>100.39750849226546</v>
      </c>
      <c r="L100" s="9">
        <f t="shared" si="6"/>
        <v>96.098704140166916</v>
      </c>
      <c r="M100" s="8">
        <v>67</v>
      </c>
      <c r="N100" s="8">
        <v>34</v>
      </c>
      <c r="O100" s="15">
        <v>50.3</v>
      </c>
    </row>
    <row r="101" spans="1:15" x14ac:dyDescent="0.2">
      <c r="A101" s="6">
        <v>44635</v>
      </c>
      <c r="B101" s="7">
        <v>114.404614999999</v>
      </c>
      <c r="C101" s="7">
        <v>284.58144599999599</v>
      </c>
      <c r="D101" s="7">
        <v>105.698346655531</v>
      </c>
      <c r="E101" s="7">
        <v>85.200000000000699</v>
      </c>
      <c r="F101" s="8">
        <f t="shared" si="8"/>
        <v>105.45022847089274</v>
      </c>
      <c r="G101" s="7"/>
      <c r="H101" s="7"/>
      <c r="I101" s="7"/>
      <c r="J101" s="7"/>
      <c r="K101" s="7"/>
      <c r="L101" s="9">
        <f t="shared" si="6"/>
        <v>105.45022847089274</v>
      </c>
      <c r="M101" s="8">
        <v>69</v>
      </c>
      <c r="N101" s="8">
        <v>39</v>
      </c>
      <c r="O101" s="15">
        <v>56</v>
      </c>
    </row>
    <row r="102" spans="1:15" x14ac:dyDescent="0.2">
      <c r="A102" s="6">
        <v>44636</v>
      </c>
      <c r="B102" s="7">
        <v>132.39114900000001</v>
      </c>
      <c r="C102" s="7">
        <v>323.46076522822102</v>
      </c>
      <c r="D102" s="7">
        <v>105.527469577665</v>
      </c>
      <c r="E102" s="7">
        <v>92.399999999999594</v>
      </c>
      <c r="F102" s="8">
        <f t="shared" si="8"/>
        <v>97.076135433999625</v>
      </c>
      <c r="G102" s="7">
        <v>126.38719899999801</v>
      </c>
      <c r="H102" s="7">
        <v>262.40966199999798</v>
      </c>
      <c r="I102" s="7">
        <v>103.414807524059</v>
      </c>
      <c r="J102" s="7">
        <v>81.199999999999804</v>
      </c>
      <c r="K102" s="9">
        <f>(I102*85)/J102</f>
        <v>108.25441674316546</v>
      </c>
      <c r="L102" s="9">
        <f t="shared" si="6"/>
        <v>102.66527608858254</v>
      </c>
      <c r="M102" s="8">
        <v>70</v>
      </c>
      <c r="N102" s="8">
        <v>49</v>
      </c>
      <c r="O102" s="15">
        <v>58</v>
      </c>
    </row>
    <row r="103" spans="1:15" x14ac:dyDescent="0.2">
      <c r="A103" s="6">
        <v>44637</v>
      </c>
      <c r="B103" s="7">
        <v>113.665992</v>
      </c>
      <c r="C103" s="7">
        <v>293.48793977177399</v>
      </c>
      <c r="D103" s="7">
        <v>118.358784697367</v>
      </c>
      <c r="E103" s="7">
        <v>85.600000000000307</v>
      </c>
      <c r="F103" s="8">
        <f t="shared" si="8"/>
        <v>117.52916704761867</v>
      </c>
      <c r="G103" s="7">
        <v>105.801851</v>
      </c>
      <c r="H103" s="7">
        <v>234.443201999998</v>
      </c>
      <c r="I103" s="7">
        <v>104.222590073967</v>
      </c>
      <c r="J103" s="7">
        <v>68</v>
      </c>
      <c r="K103" s="9">
        <f>(I103*85)/J103</f>
        <v>130.27823759245874</v>
      </c>
      <c r="L103" s="9">
        <f t="shared" si="6"/>
        <v>123.9037023200387</v>
      </c>
      <c r="M103" s="8">
        <v>69</v>
      </c>
      <c r="N103" s="8">
        <v>56</v>
      </c>
      <c r="O103" s="15">
        <v>58.6</v>
      </c>
    </row>
    <row r="104" spans="1:15" x14ac:dyDescent="0.2">
      <c r="A104" s="6">
        <v>44638</v>
      </c>
      <c r="B104" s="7">
        <v>148.013428</v>
      </c>
      <c r="C104" s="7">
        <v>265.56932200000301</v>
      </c>
      <c r="D104" s="7">
        <v>117.843046607809</v>
      </c>
      <c r="E104" s="7">
        <v>78.399999999999594</v>
      </c>
      <c r="F104" s="8">
        <f t="shared" si="8"/>
        <v>127.7635071640793</v>
      </c>
      <c r="G104" s="7"/>
      <c r="H104" s="7"/>
      <c r="I104" s="7"/>
      <c r="J104" s="7"/>
      <c r="K104" s="7"/>
      <c r="L104" s="9">
        <f t="shared" si="6"/>
        <v>127.7635071640793</v>
      </c>
      <c r="M104" s="8">
        <v>77</v>
      </c>
      <c r="N104" s="8">
        <v>51</v>
      </c>
      <c r="O104" s="15">
        <v>64.7</v>
      </c>
    </row>
    <row r="105" spans="1:15" x14ac:dyDescent="0.2">
      <c r="A105" s="6">
        <v>44641</v>
      </c>
      <c r="B105" s="7">
        <v>91.992001000000499</v>
      </c>
      <c r="C105" s="7">
        <v>273.64043800000201</v>
      </c>
      <c r="D105" s="7">
        <v>93.538112423446904</v>
      </c>
      <c r="E105" s="7">
        <v>81.200000000000699</v>
      </c>
      <c r="F105" s="8">
        <f t="shared" si="8"/>
        <v>97.915511773311792</v>
      </c>
      <c r="G105" s="7">
        <v>80.957846000001098</v>
      </c>
      <c r="H105" s="7">
        <v>231.856515999999</v>
      </c>
      <c r="I105" s="7">
        <v>91.854196492483197</v>
      </c>
      <c r="J105" s="7">
        <v>67.200000000000699</v>
      </c>
      <c r="K105" s="9">
        <f>(I105*85)/J105</f>
        <v>116.18462353959808</v>
      </c>
      <c r="L105" s="9">
        <f t="shared" si="6"/>
        <v>107.05006765645493</v>
      </c>
      <c r="M105" s="8">
        <v>71</v>
      </c>
      <c r="N105" s="8">
        <v>38</v>
      </c>
      <c r="O105" s="15">
        <v>55.3</v>
      </c>
    </row>
    <row r="106" spans="1:15" x14ac:dyDescent="0.2">
      <c r="A106" s="6">
        <v>44642</v>
      </c>
      <c r="B106" s="7">
        <v>112.30186099999899</v>
      </c>
      <c r="C106" s="7">
        <v>260.56471800000099</v>
      </c>
      <c r="D106" s="7">
        <v>105.701453511493</v>
      </c>
      <c r="E106" s="7">
        <v>79.199999999998894</v>
      </c>
      <c r="F106" s="8">
        <f t="shared" si="8"/>
        <v>113.44221652117464</v>
      </c>
      <c r="G106" s="7">
        <v>98.491915999998994</v>
      </c>
      <c r="H106" s="7">
        <v>222.65290999999701</v>
      </c>
      <c r="I106" s="7">
        <v>91.801379941143495</v>
      </c>
      <c r="J106" s="7">
        <v>66</v>
      </c>
      <c r="K106" s="9">
        <f>(I106*85)/J106</f>
        <v>118.22904992419996</v>
      </c>
      <c r="L106" s="9">
        <f t="shared" si="6"/>
        <v>115.83563322268731</v>
      </c>
      <c r="M106" s="8">
        <v>74</v>
      </c>
      <c r="N106" s="8">
        <v>47</v>
      </c>
      <c r="O106" s="15">
        <v>61.4</v>
      </c>
    </row>
    <row r="107" spans="1:15" x14ac:dyDescent="0.2">
      <c r="A107" s="6">
        <v>44643</v>
      </c>
      <c r="B107" s="7">
        <v>141.31590800000001</v>
      </c>
      <c r="C107" s="7">
        <v>275.41230899999903</v>
      </c>
      <c r="D107" s="7">
        <v>117.594498130915</v>
      </c>
      <c r="E107" s="7">
        <v>82</v>
      </c>
      <c r="F107" s="8">
        <f t="shared" si="8"/>
        <v>121.89673586741189</v>
      </c>
      <c r="G107" s="7">
        <v>140.06746999999899</v>
      </c>
      <c r="H107" s="7">
        <v>258.07166400000199</v>
      </c>
      <c r="I107" s="7">
        <v>115.730384554203</v>
      </c>
      <c r="J107" s="7">
        <v>77.599999999999397</v>
      </c>
      <c r="K107" s="9">
        <f>(I107*85)/J107</f>
        <v>126.76652947303262</v>
      </c>
      <c r="L107" s="9">
        <f t="shared" si="6"/>
        <v>124.33163267022226</v>
      </c>
      <c r="M107" s="8">
        <v>73</v>
      </c>
      <c r="N107" s="8">
        <v>59</v>
      </c>
      <c r="O107" s="15">
        <v>65.8</v>
      </c>
    </row>
    <row r="108" spans="1:15" x14ac:dyDescent="0.2">
      <c r="A108" s="6">
        <v>44644</v>
      </c>
      <c r="B108" s="7">
        <v>130.10268299999899</v>
      </c>
      <c r="C108" s="7">
        <v>215.847945000001</v>
      </c>
      <c r="D108" s="7">
        <v>117.56653642726501</v>
      </c>
      <c r="E108" s="7">
        <v>63.200000000000699</v>
      </c>
      <c r="F108" s="8">
        <f t="shared" si="8"/>
        <v>158.11955057464263</v>
      </c>
      <c r="G108" s="7"/>
      <c r="H108" s="7"/>
      <c r="I108" s="7"/>
      <c r="J108" s="7"/>
      <c r="K108" s="7"/>
      <c r="L108" s="9">
        <f t="shared" si="6"/>
        <v>158.11955057464263</v>
      </c>
      <c r="M108" s="8">
        <v>73</v>
      </c>
      <c r="N108" s="8">
        <v>60</v>
      </c>
      <c r="O108" s="15">
        <v>68</v>
      </c>
    </row>
    <row r="109" spans="1:15" x14ac:dyDescent="0.2">
      <c r="A109" s="6">
        <v>44645</v>
      </c>
      <c r="B109" s="7">
        <v>125.610973999999</v>
      </c>
      <c r="C109" s="7">
        <v>229.32732599999801</v>
      </c>
      <c r="D109" s="7">
        <v>105.29756223654</v>
      </c>
      <c r="E109" s="7">
        <v>65.199999999998894</v>
      </c>
      <c r="F109" s="8">
        <f t="shared" si="8"/>
        <v>137.2744292961051</v>
      </c>
      <c r="G109" s="7">
        <v>129.25053199999999</v>
      </c>
      <c r="H109" s="7">
        <v>270.909240999997</v>
      </c>
      <c r="I109" s="7">
        <v>115.755239401892</v>
      </c>
      <c r="J109" s="7">
        <v>80.400000000000503</v>
      </c>
      <c r="K109" s="9">
        <f>(I109*85)/J109</f>
        <v>122.3780516064771</v>
      </c>
      <c r="L109" s="9">
        <f t="shared" si="6"/>
        <v>129.82624045129108</v>
      </c>
      <c r="M109" s="8">
        <v>68</v>
      </c>
      <c r="N109" s="8">
        <v>54</v>
      </c>
      <c r="O109" s="15">
        <v>60.5</v>
      </c>
    </row>
    <row r="110" spans="1:15" x14ac:dyDescent="0.2">
      <c r="A110" s="6">
        <v>44648</v>
      </c>
      <c r="B110" s="7">
        <v>84.5887170000005</v>
      </c>
      <c r="C110" s="7">
        <v>294.43893499999803</v>
      </c>
      <c r="D110" s="7">
        <v>99.127346297621102</v>
      </c>
      <c r="E110" s="7">
        <v>90.400000000001398</v>
      </c>
      <c r="F110" s="8">
        <f t="shared" si="8"/>
        <v>93.206022514354686</v>
      </c>
      <c r="G110" s="7">
        <v>92.013802000001306</v>
      </c>
      <c r="H110" s="7">
        <v>289.27105800000197</v>
      </c>
      <c r="I110" s="7">
        <v>103.890156486122</v>
      </c>
      <c r="J110" s="7">
        <v>86</v>
      </c>
      <c r="K110" s="9">
        <f>(I110*85)/J110</f>
        <v>102.68213141070197</v>
      </c>
      <c r="L110" s="9">
        <f t="shared" si="6"/>
        <v>97.944076962528328</v>
      </c>
      <c r="M110" s="8">
        <v>60</v>
      </c>
      <c r="N110" s="8">
        <v>31</v>
      </c>
      <c r="O110" s="15">
        <v>45.9</v>
      </c>
    </row>
    <row r="111" spans="1:15" x14ac:dyDescent="0.2">
      <c r="A111" s="6">
        <v>44649</v>
      </c>
      <c r="B111" s="7">
        <v>87.620510999999098</v>
      </c>
      <c r="C111" s="7">
        <v>288.611982000002</v>
      </c>
      <c r="D111" s="7">
        <v>87.398965044141406</v>
      </c>
      <c r="E111" s="7">
        <v>86.399999999999594</v>
      </c>
      <c r="F111" s="8">
        <f t="shared" si="8"/>
        <v>85.982778110556183</v>
      </c>
      <c r="G111" s="7">
        <v>71.812423999999695</v>
      </c>
      <c r="H111" s="7">
        <v>262.34951299999699</v>
      </c>
      <c r="I111" s="7">
        <v>79.995327288634201</v>
      </c>
      <c r="J111" s="7">
        <v>66.399999999999594</v>
      </c>
      <c r="K111" s="9">
        <f>(I111*85)/J111</f>
        <v>102.403656920692</v>
      </c>
      <c r="L111" s="9">
        <f t="shared" si="6"/>
        <v>94.193217515624099</v>
      </c>
      <c r="M111" s="8">
        <v>53</v>
      </c>
      <c r="N111" s="8">
        <v>32</v>
      </c>
      <c r="O111" s="15">
        <v>42.3</v>
      </c>
    </row>
    <row r="112" spans="1:15" x14ac:dyDescent="0.2">
      <c r="A112" s="6">
        <v>44650</v>
      </c>
      <c r="B112" s="7">
        <v>80.252499999998605</v>
      </c>
      <c r="C112" s="7">
        <v>252.830889999997</v>
      </c>
      <c r="D112" s="7">
        <v>73.952492444125895</v>
      </c>
      <c r="E112" s="7">
        <v>73.199999999998894</v>
      </c>
      <c r="F112" s="8">
        <f t="shared" si="8"/>
        <v>85.873795870912517</v>
      </c>
      <c r="G112" s="7">
        <v>94.792363999998997</v>
      </c>
      <c r="H112" s="7">
        <v>279.28730899999903</v>
      </c>
      <c r="I112" s="7">
        <v>91.879051340173206</v>
      </c>
      <c r="J112" s="7">
        <v>85.199999999999804</v>
      </c>
      <c r="K112" s="9">
        <f>(I112*85)/J112</f>
        <v>91.663372815900715</v>
      </c>
      <c r="L112" s="9">
        <f t="shared" si="6"/>
        <v>88.768584343406616</v>
      </c>
      <c r="M112" s="8">
        <v>74</v>
      </c>
      <c r="N112" s="8">
        <v>42</v>
      </c>
      <c r="O112" s="15">
        <v>57.6</v>
      </c>
    </row>
    <row r="113" spans="1:15" x14ac:dyDescent="0.2">
      <c r="A113" s="6">
        <v>44651</v>
      </c>
      <c r="B113" s="7">
        <v>136.320842999999</v>
      </c>
      <c r="C113" s="7">
        <v>252.87617700000499</v>
      </c>
      <c r="D113" s="7">
        <v>129.21724628171501</v>
      </c>
      <c r="E113" s="7">
        <v>78.400000000001398</v>
      </c>
      <c r="F113" s="8">
        <f t="shared" si="8"/>
        <v>140.09522874930587</v>
      </c>
      <c r="G113" s="7">
        <v>133.276669</v>
      </c>
      <c r="H113" s="7">
        <v>250.57053699999901</v>
      </c>
      <c r="I113" s="7">
        <v>127.85022965879099</v>
      </c>
      <c r="J113" s="7">
        <v>75.200000000000699</v>
      </c>
      <c r="K113" s="9">
        <f>(I113*85)/J113</f>
        <v>144.5115627792172</v>
      </c>
      <c r="L113" s="9">
        <f t="shared" si="6"/>
        <v>142.30339576426155</v>
      </c>
      <c r="M113" s="8">
        <v>72</v>
      </c>
      <c r="N113" s="8">
        <v>67</v>
      </c>
      <c r="O113" s="15">
        <v>68.400000000000006</v>
      </c>
    </row>
    <row r="114" spans="1:15" x14ac:dyDescent="0.2">
      <c r="A114" s="6">
        <v>44652</v>
      </c>
      <c r="B114" s="7">
        <v>142.771504999998</v>
      </c>
      <c r="C114" s="7">
        <v>254.26923600000001</v>
      </c>
      <c r="D114" s="7">
        <v>116.93584466714501</v>
      </c>
      <c r="E114" s="7">
        <v>80.399999999999594</v>
      </c>
      <c r="F114" s="8">
        <f t="shared" si="8"/>
        <v>123.62620393914646</v>
      </c>
      <c r="G114" s="7"/>
      <c r="H114" s="7"/>
      <c r="I114" s="7"/>
      <c r="J114" s="7"/>
      <c r="K114" s="7"/>
      <c r="L114" s="9">
        <f t="shared" si="6"/>
        <v>123.62620393914646</v>
      </c>
      <c r="M114" s="8">
        <v>68</v>
      </c>
      <c r="N114" s="8">
        <v>49</v>
      </c>
      <c r="O114" s="15">
        <v>61.2</v>
      </c>
    </row>
    <row r="115" spans="1:15" x14ac:dyDescent="0.2">
      <c r="A115" s="6">
        <v>44653</v>
      </c>
      <c r="B115" s="7">
        <v>84.562538000000103</v>
      </c>
      <c r="C115" s="7">
        <v>300.61174999999599</v>
      </c>
      <c r="D115" s="7">
        <v>84.559298695619304</v>
      </c>
      <c r="E115" s="7">
        <v>91.199999999998894</v>
      </c>
      <c r="F115" s="8">
        <f t="shared" si="8"/>
        <v>78.810749880786489</v>
      </c>
      <c r="G115" s="7"/>
      <c r="H115" s="7"/>
      <c r="I115" s="7"/>
      <c r="J115" s="7"/>
      <c r="K115" s="7"/>
      <c r="L115" s="9">
        <f t="shared" si="6"/>
        <v>78.810749880786489</v>
      </c>
      <c r="M115" s="8">
        <v>65</v>
      </c>
      <c r="N115" s="8">
        <v>36</v>
      </c>
      <c r="O115" s="15">
        <v>52.1</v>
      </c>
    </row>
    <row r="116" spans="1:15" x14ac:dyDescent="0.2">
      <c r="A116" s="6">
        <v>44655</v>
      </c>
      <c r="B116" s="7">
        <v>114.69157600000101</v>
      </c>
      <c r="C116" s="7">
        <v>307.05047400000302</v>
      </c>
      <c r="D116" s="7">
        <v>117.37701821363299</v>
      </c>
      <c r="E116" s="7">
        <v>93.200000000000699</v>
      </c>
      <c r="F116" s="8">
        <f t="shared" si="8"/>
        <v>107.04985566693917</v>
      </c>
      <c r="G116" s="7"/>
      <c r="H116" s="7"/>
      <c r="I116" s="7"/>
      <c r="J116" s="7"/>
      <c r="K116" s="7"/>
      <c r="L116" s="9">
        <f t="shared" si="6"/>
        <v>107.04985566693917</v>
      </c>
      <c r="M116" s="8">
        <v>68</v>
      </c>
      <c r="N116" s="8">
        <v>39</v>
      </c>
      <c r="O116" s="15">
        <v>54.6</v>
      </c>
    </row>
    <row r="117" spans="1:15" x14ac:dyDescent="0.2">
      <c r="A117" s="6">
        <v>44656</v>
      </c>
      <c r="B117" s="7">
        <v>123.355015999999</v>
      </c>
      <c r="C117" s="7">
        <v>273.32748800000201</v>
      </c>
      <c r="D117" s="7">
        <v>117.05079833770699</v>
      </c>
      <c r="E117" s="7">
        <v>82</v>
      </c>
      <c r="F117" s="8">
        <f t="shared" si="8"/>
        <v>121.33314461835482</v>
      </c>
      <c r="G117" s="7"/>
      <c r="H117" s="7"/>
      <c r="I117" s="7"/>
      <c r="J117" s="7"/>
      <c r="K117" s="7"/>
      <c r="L117" s="9">
        <f t="shared" si="6"/>
        <v>121.33314461835482</v>
      </c>
      <c r="M117" s="8">
        <v>76</v>
      </c>
      <c r="N117" s="8">
        <v>52</v>
      </c>
      <c r="O117" s="15">
        <v>62.9</v>
      </c>
    </row>
    <row r="118" spans="1:15" x14ac:dyDescent="0.2">
      <c r="A118" s="6">
        <v>44657</v>
      </c>
      <c r="B118" s="7">
        <v>134.92787999999899</v>
      </c>
      <c r="C118" s="7">
        <v>261.04854100000301</v>
      </c>
      <c r="D118" s="7">
        <v>118.529661775233</v>
      </c>
      <c r="E118" s="7">
        <v>73.600000000000307</v>
      </c>
      <c r="F118" s="8">
        <f t="shared" si="8"/>
        <v>136.88887569150492</v>
      </c>
      <c r="G118" s="7"/>
      <c r="H118" s="7"/>
      <c r="I118" s="7"/>
      <c r="J118" s="7"/>
      <c r="K118" s="7"/>
      <c r="L118" s="9">
        <f t="shared" si="6"/>
        <v>136.88887569150492</v>
      </c>
      <c r="M118" s="8">
        <v>81</v>
      </c>
      <c r="N118" s="8">
        <v>61</v>
      </c>
      <c r="O118" s="15">
        <v>70.099999999999994</v>
      </c>
    </row>
    <row r="119" spans="1:15" x14ac:dyDescent="0.2">
      <c r="A119" s="6">
        <v>44658</v>
      </c>
      <c r="B119" s="7">
        <v>149.41616699999901</v>
      </c>
      <c r="C119" s="7">
        <v>270.98432699999802</v>
      </c>
      <c r="D119" s="7">
        <v>129.11782689095699</v>
      </c>
      <c r="E119" s="7">
        <v>78.399999999999594</v>
      </c>
      <c r="F119" s="8">
        <f t="shared" si="8"/>
        <v>139.98743986902298</v>
      </c>
      <c r="G119" s="7"/>
      <c r="H119" s="7"/>
      <c r="I119" s="7"/>
      <c r="J119" s="7"/>
      <c r="K119" s="7"/>
      <c r="L119" s="9">
        <f t="shared" si="6"/>
        <v>139.98743986902298</v>
      </c>
      <c r="M119" s="8">
        <v>78</v>
      </c>
      <c r="N119" s="8">
        <v>54</v>
      </c>
      <c r="O119" s="15">
        <v>67</v>
      </c>
    </row>
    <row r="120" spans="1:15" x14ac:dyDescent="0.2">
      <c r="A120" s="6">
        <v>44663</v>
      </c>
      <c r="B120" s="7">
        <v>145.38244800000001</v>
      </c>
      <c r="C120" s="7">
        <v>286.95322799999798</v>
      </c>
      <c r="D120" s="7">
        <v>122.10254613059701</v>
      </c>
      <c r="E120" s="7">
        <v>85.199999999998894</v>
      </c>
      <c r="F120" s="8">
        <f t="shared" si="8"/>
        <v>121.81592043545635</v>
      </c>
      <c r="G120" s="7">
        <v>152.23017400000001</v>
      </c>
      <c r="H120" s="7">
        <v>270.27699399999898</v>
      </c>
      <c r="I120" s="7">
        <v>120.459019327129</v>
      </c>
      <c r="J120" s="7">
        <v>82</v>
      </c>
      <c r="K120" s="9">
        <f>(I120*85)/J120</f>
        <v>124.86605661958495</v>
      </c>
      <c r="L120" s="9">
        <f t="shared" si="6"/>
        <v>123.34098852752065</v>
      </c>
      <c r="M120" s="8">
        <v>81</v>
      </c>
      <c r="N120" s="8">
        <v>60</v>
      </c>
      <c r="O120" s="15">
        <v>70.7</v>
      </c>
    </row>
    <row r="121" spans="1:15" x14ac:dyDescent="0.2">
      <c r="A121" s="6">
        <v>44665</v>
      </c>
      <c r="B121" s="7">
        <v>157.958147999999</v>
      </c>
      <c r="C121" s="7">
        <v>299.41417175923499</v>
      </c>
      <c r="D121" s="7">
        <v>128.88170583790699</v>
      </c>
      <c r="E121" s="7">
        <v>88.399999999999594</v>
      </c>
      <c r="F121" s="8">
        <f t="shared" si="8"/>
        <v>123.92471715183423</v>
      </c>
      <c r="G121" s="7"/>
      <c r="H121" s="7"/>
      <c r="I121" s="7"/>
      <c r="J121" s="7"/>
      <c r="K121" s="7"/>
      <c r="L121" s="9">
        <f t="shared" si="6"/>
        <v>123.92471715183423</v>
      </c>
      <c r="M121" s="8">
        <v>81</v>
      </c>
      <c r="N121" s="8">
        <v>67</v>
      </c>
      <c r="O121" s="15">
        <v>72.900000000000006</v>
      </c>
    </row>
    <row r="122" spans="1:15" x14ac:dyDescent="0.2">
      <c r="A122" s="6">
        <v>44666</v>
      </c>
      <c r="B122" s="7"/>
      <c r="C122" s="7"/>
      <c r="D122" s="7"/>
      <c r="E122" s="7"/>
      <c r="F122" s="7"/>
      <c r="G122" s="7">
        <v>139.63226700000001</v>
      </c>
      <c r="H122" s="7">
        <v>306.24010099999902</v>
      </c>
      <c r="I122" s="7">
        <v>127.819161099179</v>
      </c>
      <c r="J122" s="7">
        <v>94.400000000001398</v>
      </c>
      <c r="K122" s="9">
        <f t="shared" ref="K122:K127" si="9">(I122*85)/J122</f>
        <v>115.0914056507421</v>
      </c>
      <c r="L122" s="9">
        <f t="shared" si="6"/>
        <v>115.0914056507421</v>
      </c>
      <c r="M122" s="8">
        <v>74</v>
      </c>
      <c r="N122" s="8">
        <v>56</v>
      </c>
      <c r="O122" s="15">
        <v>64.2</v>
      </c>
    </row>
    <row r="123" spans="1:15" x14ac:dyDescent="0.2">
      <c r="A123" s="6">
        <v>44669</v>
      </c>
      <c r="B123" s="7"/>
      <c r="C123" s="7"/>
      <c r="D123" s="7"/>
      <c r="E123" s="7"/>
      <c r="F123" s="7"/>
      <c r="G123" s="7">
        <v>79.885579999998299</v>
      </c>
      <c r="H123" s="7">
        <v>331.83508999999998</v>
      </c>
      <c r="I123" s="7">
        <v>96.023597192396295</v>
      </c>
      <c r="J123" s="7">
        <v>100</v>
      </c>
      <c r="K123" s="9">
        <f t="shared" si="9"/>
        <v>81.620057613536844</v>
      </c>
      <c r="L123" s="9">
        <f t="shared" si="6"/>
        <v>81.620057613536844</v>
      </c>
      <c r="M123" s="8">
        <v>56</v>
      </c>
      <c r="N123" s="8">
        <v>44</v>
      </c>
      <c r="O123" s="15">
        <v>47.5</v>
      </c>
    </row>
    <row r="124" spans="1:15" x14ac:dyDescent="0.2">
      <c r="A124" s="6">
        <v>44670</v>
      </c>
      <c r="B124" s="7">
        <v>122.19762</v>
      </c>
      <c r="C124" s="7">
        <v>310.2022660984</v>
      </c>
      <c r="D124" s="7">
        <v>105.46222560248</v>
      </c>
      <c r="E124" s="7">
        <v>79.600000000000307</v>
      </c>
      <c r="F124" s="8">
        <f>(D124*85)/E124</f>
        <v>112.61669819360259</v>
      </c>
      <c r="G124" s="7">
        <v>93.9199339999995</v>
      </c>
      <c r="H124" s="7">
        <v>253.34148799999801</v>
      </c>
      <c r="I124" s="7">
        <v>91.686426270579901</v>
      </c>
      <c r="J124" s="7">
        <v>80.799999999999201</v>
      </c>
      <c r="K124" s="9">
        <f t="shared" si="9"/>
        <v>96.45230486385357</v>
      </c>
      <c r="L124" s="9">
        <f t="shared" si="6"/>
        <v>104.53450152872807</v>
      </c>
      <c r="M124" s="8">
        <v>58</v>
      </c>
      <c r="N124" s="8">
        <v>40</v>
      </c>
      <c r="O124" s="15">
        <v>48.4</v>
      </c>
    </row>
    <row r="125" spans="1:15" x14ac:dyDescent="0.2">
      <c r="A125" s="6">
        <v>44671</v>
      </c>
      <c r="B125" s="7">
        <v>108.617475999999</v>
      </c>
      <c r="C125" s="7">
        <v>310.59818100000098</v>
      </c>
      <c r="D125" s="7">
        <v>98.021305575439399</v>
      </c>
      <c r="E125" s="7">
        <v>93.199999999998894</v>
      </c>
      <c r="F125" s="8">
        <f>(D125*85)/E125</f>
        <v>89.397113453996212</v>
      </c>
      <c r="G125" s="7">
        <v>107.23908400000001</v>
      </c>
      <c r="H125" s="7">
        <v>271.65077599999802</v>
      </c>
      <c r="I125" s="7">
        <v>103.76277539171301</v>
      </c>
      <c r="J125" s="7">
        <v>80</v>
      </c>
      <c r="K125" s="9">
        <f t="shared" si="9"/>
        <v>110.24794885369506</v>
      </c>
      <c r="L125" s="9">
        <f t="shared" si="6"/>
        <v>99.822531153845631</v>
      </c>
      <c r="M125" s="8">
        <v>65</v>
      </c>
      <c r="N125" s="8">
        <v>34</v>
      </c>
      <c r="O125" s="15">
        <v>51.3</v>
      </c>
    </row>
    <row r="126" spans="1:15" x14ac:dyDescent="0.2">
      <c r="A126" s="6">
        <v>44672</v>
      </c>
      <c r="B126" s="7">
        <v>111.501426</v>
      </c>
      <c r="C126" s="7">
        <v>247.901227999995</v>
      </c>
      <c r="D126" s="7">
        <v>105.13911258251601</v>
      </c>
      <c r="E126" s="7">
        <v>73.200000000000699</v>
      </c>
      <c r="F126" s="8">
        <f>(D126*85)/E126</f>
        <v>122.08776734308437</v>
      </c>
      <c r="G126" s="7">
        <v>124.291377999999</v>
      </c>
      <c r="H126" s="7">
        <v>280.36672100000197</v>
      </c>
      <c r="I126" s="7">
        <v>106.161268193749</v>
      </c>
      <c r="J126" s="7">
        <v>82.399999999999594</v>
      </c>
      <c r="K126" s="9">
        <f t="shared" si="9"/>
        <v>109.51101694743579</v>
      </c>
      <c r="L126" s="9">
        <f t="shared" si="6"/>
        <v>115.79939214526007</v>
      </c>
      <c r="M126" s="8">
        <v>74</v>
      </c>
      <c r="N126" s="8">
        <v>43</v>
      </c>
      <c r="O126" s="15">
        <v>60.3</v>
      </c>
    </row>
    <row r="127" spans="1:15" x14ac:dyDescent="0.2">
      <c r="A127" s="6">
        <v>44673</v>
      </c>
      <c r="B127" s="7"/>
      <c r="C127" s="7">
        <v>3.2047000000602503E-2</v>
      </c>
      <c r="D127" s="7"/>
      <c r="E127" s="7"/>
      <c r="F127" s="7"/>
      <c r="G127" s="7">
        <v>144.24931199999901</v>
      </c>
      <c r="H127" s="7">
        <v>245.84588799999901</v>
      </c>
      <c r="I127" s="7">
        <v>115.683781714787</v>
      </c>
      <c r="J127" s="7">
        <v>71.200000000000699</v>
      </c>
      <c r="K127" s="9">
        <f t="shared" si="9"/>
        <v>138.10563828310109</v>
      </c>
      <c r="L127" s="9">
        <f t="shared" si="6"/>
        <v>138.10563828310109</v>
      </c>
      <c r="M127" s="8">
        <v>82</v>
      </c>
      <c r="N127" s="8">
        <v>53</v>
      </c>
      <c r="O127" s="15">
        <v>68.8</v>
      </c>
    </row>
    <row r="128" spans="1:15" x14ac:dyDescent="0.2">
      <c r="A128" s="6">
        <v>44676</v>
      </c>
      <c r="B128" s="7">
        <v>114.498768999999</v>
      </c>
      <c r="C128" s="7">
        <v>283.13400399999898</v>
      </c>
      <c r="D128" s="7">
        <v>117.40497991728201</v>
      </c>
      <c r="E128" s="7">
        <v>82.399999999999594</v>
      </c>
      <c r="F128" s="8">
        <f>(D128*85)/E128</f>
        <v>121.10950598263372</v>
      </c>
      <c r="G128" s="7"/>
      <c r="H128" s="7"/>
      <c r="I128" s="7"/>
      <c r="J128" s="7"/>
      <c r="K128" s="7"/>
      <c r="L128" s="9">
        <f t="shared" si="6"/>
        <v>121.10950598263372</v>
      </c>
      <c r="M128" s="8">
        <v>85</v>
      </c>
      <c r="N128" s="8">
        <v>60</v>
      </c>
      <c r="O128" s="15">
        <v>73</v>
      </c>
    </row>
    <row r="129" spans="1:15" x14ac:dyDescent="0.2">
      <c r="A129" s="6">
        <v>44677</v>
      </c>
      <c r="B129" s="7"/>
      <c r="C129" s="7"/>
      <c r="D129" s="7"/>
      <c r="E129" s="7"/>
      <c r="F129" s="8"/>
      <c r="G129" s="7">
        <v>122.457236999998</v>
      </c>
      <c r="H129" s="7">
        <v>241.46536599999999</v>
      </c>
      <c r="I129" s="7">
        <v>103.930545613617</v>
      </c>
      <c r="J129" s="7">
        <v>59.599999999998502</v>
      </c>
      <c r="K129" s="9">
        <f>(I129*85)/J129</f>
        <v>148.22309357647092</v>
      </c>
      <c r="L129" s="9">
        <f t="shared" si="6"/>
        <v>148.22309357647092</v>
      </c>
      <c r="M129" s="8">
        <v>86</v>
      </c>
      <c r="N129" s="8">
        <v>62</v>
      </c>
      <c r="O129" s="15">
        <v>69.900000000000006</v>
      </c>
    </row>
    <row r="130" spans="1:15" x14ac:dyDescent="0.2">
      <c r="A130" s="6">
        <v>44678</v>
      </c>
      <c r="B130" s="7">
        <v>114.20548899999901</v>
      </c>
      <c r="C130" s="7">
        <v>259.69179499999802</v>
      </c>
      <c r="D130" s="7">
        <v>105.36280621172401</v>
      </c>
      <c r="E130" s="7">
        <v>77.600000000000307</v>
      </c>
      <c r="F130" s="8">
        <f>(D130*85)/E130</f>
        <v>115.41029030923332</v>
      </c>
      <c r="G130" s="7">
        <v>87.291655999999406</v>
      </c>
      <c r="H130" s="7">
        <v>176.89031600000001</v>
      </c>
      <c r="I130" s="7">
        <v>75.384753042235403</v>
      </c>
      <c r="J130" s="7">
        <v>92.400000000001398</v>
      </c>
      <c r="K130" s="9">
        <f>(I130*85)/J130</f>
        <v>69.347445980410299</v>
      </c>
      <c r="L130" s="9">
        <f t="shared" si="6"/>
        <v>92.378868144821809</v>
      </c>
      <c r="M130" s="8">
        <v>72</v>
      </c>
      <c r="N130" s="8">
        <v>50</v>
      </c>
      <c r="O130" s="15">
        <v>60.8</v>
      </c>
    </row>
    <row r="131" spans="1:15" x14ac:dyDescent="0.2">
      <c r="A131" s="6">
        <v>44679</v>
      </c>
      <c r="B131" s="7">
        <v>128.05035699999999</v>
      </c>
      <c r="C131" s="7">
        <v>269.91609303892602</v>
      </c>
      <c r="D131" s="7">
        <v>117.15332458442499</v>
      </c>
      <c r="E131" s="7">
        <v>82</v>
      </c>
      <c r="F131" s="8">
        <f>(D131*85)/E131</f>
        <v>121.43942182531859</v>
      </c>
      <c r="G131" s="7"/>
      <c r="H131" s="7"/>
      <c r="I131" s="7"/>
      <c r="J131" s="7"/>
      <c r="K131" s="7"/>
      <c r="L131" s="9">
        <f t="shared" si="6"/>
        <v>121.43942182531859</v>
      </c>
      <c r="M131" s="8">
        <v>70</v>
      </c>
      <c r="N131" s="8">
        <v>47</v>
      </c>
      <c r="O131" s="15">
        <v>57.8</v>
      </c>
    </row>
    <row r="132" spans="1:15" x14ac:dyDescent="0.2">
      <c r="A132" s="6">
        <v>44683</v>
      </c>
      <c r="B132" s="7">
        <v>117.333585</v>
      </c>
      <c r="C132" s="7">
        <v>271.98864999999898</v>
      </c>
      <c r="D132" s="7">
        <v>117.271385110951</v>
      </c>
      <c r="E132" s="7">
        <v>78.399999999999594</v>
      </c>
      <c r="F132" s="8">
        <f>(D132*85)/E132</f>
        <v>127.14372110243478</v>
      </c>
      <c r="G132" s="7">
        <v>96.250196999999304</v>
      </c>
      <c r="H132" s="7">
        <v>180.09007500000001</v>
      </c>
      <c r="I132" s="7">
        <v>91.832448500756101</v>
      </c>
      <c r="J132" s="7">
        <v>52</v>
      </c>
      <c r="K132" s="9">
        <f>(I132*85)/J132</f>
        <v>150.11073312623594</v>
      </c>
      <c r="L132" s="9">
        <f t="shared" ref="L132:L195" si="10">AVERAGE(F132,K132)</f>
        <v>138.62722711433537</v>
      </c>
      <c r="M132" s="8">
        <v>84</v>
      </c>
      <c r="N132" s="8">
        <v>64</v>
      </c>
      <c r="O132" s="15">
        <v>72.3</v>
      </c>
    </row>
    <row r="133" spans="1:15" x14ac:dyDescent="0.2">
      <c r="A133" s="6">
        <v>44685</v>
      </c>
      <c r="B133" s="7">
        <v>143.91236199999901</v>
      </c>
      <c r="C133" s="7">
        <v>305.97192400000398</v>
      </c>
      <c r="D133" s="7">
        <v>123.35771593891501</v>
      </c>
      <c r="E133" s="7">
        <v>89.199999999998894</v>
      </c>
      <c r="F133" s="8">
        <f>(D133*85)/E133</f>
        <v>117.54939299112002</v>
      </c>
      <c r="G133" s="7"/>
      <c r="H133" s="7"/>
      <c r="I133" s="7"/>
      <c r="J133" s="7"/>
      <c r="K133" s="7"/>
      <c r="L133" s="9">
        <f t="shared" si="10"/>
        <v>117.54939299112002</v>
      </c>
      <c r="M133" s="8">
        <v>87</v>
      </c>
      <c r="N133" s="8">
        <v>67</v>
      </c>
      <c r="O133" s="15">
        <v>76.099999999999994</v>
      </c>
    </row>
    <row r="134" spans="1:15" x14ac:dyDescent="0.2">
      <c r="A134" s="6">
        <v>44687</v>
      </c>
      <c r="B134" s="7">
        <v>143.911431999998</v>
      </c>
      <c r="C134" s="7">
        <v>250.12503800000499</v>
      </c>
      <c r="D134" s="7">
        <v>124.460649805137</v>
      </c>
      <c r="E134" s="7">
        <v>74.799999999999201</v>
      </c>
      <c r="F134" s="8">
        <f>(D134*85)/E134</f>
        <v>141.4325565967481</v>
      </c>
      <c r="G134" s="7"/>
      <c r="H134" s="7"/>
      <c r="I134" s="7"/>
      <c r="J134" s="7"/>
      <c r="K134" s="7"/>
      <c r="L134" s="9">
        <f t="shared" si="10"/>
        <v>141.4325565967481</v>
      </c>
      <c r="M134" s="8">
        <v>82</v>
      </c>
      <c r="N134" s="8">
        <v>63</v>
      </c>
      <c r="O134" s="15">
        <v>69</v>
      </c>
    </row>
    <row r="135" spans="1:15" x14ac:dyDescent="0.2">
      <c r="A135" s="6">
        <v>44690</v>
      </c>
      <c r="B135" s="7"/>
      <c r="C135" s="7"/>
      <c r="D135" s="7"/>
      <c r="E135" s="7"/>
      <c r="F135" s="7"/>
      <c r="G135" s="7">
        <v>104.705705999998</v>
      </c>
      <c r="H135" s="7">
        <v>262.69916300000102</v>
      </c>
      <c r="I135" s="7">
        <v>104.15734609878299</v>
      </c>
      <c r="J135" s="7">
        <v>79.600000000000307</v>
      </c>
      <c r="K135" s="9">
        <f>(I135*85)/J135</f>
        <v>111.22329671352412</v>
      </c>
      <c r="L135" s="9">
        <f t="shared" si="10"/>
        <v>111.22329671352412</v>
      </c>
      <c r="M135" s="8">
        <v>70</v>
      </c>
      <c r="N135" s="8">
        <v>45</v>
      </c>
      <c r="O135" s="15">
        <v>56.8</v>
      </c>
    </row>
    <row r="136" spans="1:15" x14ac:dyDescent="0.2">
      <c r="A136" s="6">
        <v>44691</v>
      </c>
      <c r="B136" s="7">
        <v>106.892104</v>
      </c>
      <c r="C136" s="7">
        <v>253.991135999996</v>
      </c>
      <c r="D136" s="7">
        <v>105.201249701742</v>
      </c>
      <c r="E136" s="7">
        <v>78.399999999999594</v>
      </c>
      <c r="F136" s="8">
        <f>(D136*85)/E136</f>
        <v>114.05747735520558</v>
      </c>
      <c r="G136" s="7">
        <v>157.602735999998</v>
      </c>
      <c r="H136" s="7">
        <v>299.425650999997</v>
      </c>
      <c r="I136" s="7">
        <v>133.68801200986101</v>
      </c>
      <c r="J136" s="7">
        <v>91.200000000000699</v>
      </c>
      <c r="K136" s="9">
        <f>(I136*85)/J136</f>
        <v>124.59957259690898</v>
      </c>
      <c r="L136" s="9">
        <f t="shared" si="10"/>
        <v>119.32852497605728</v>
      </c>
      <c r="M136" s="8">
        <v>74</v>
      </c>
      <c r="N136" s="8">
        <v>48</v>
      </c>
      <c r="O136" s="15">
        <v>61.3</v>
      </c>
    </row>
    <row r="137" spans="1:15" x14ac:dyDescent="0.2">
      <c r="A137" s="6">
        <v>44692</v>
      </c>
      <c r="B137" s="7">
        <v>138.913298999999</v>
      </c>
      <c r="C137" s="7">
        <v>271.44804799999798</v>
      </c>
      <c r="D137" s="7">
        <v>117.36769764575</v>
      </c>
      <c r="E137" s="7">
        <v>81.600000000000307</v>
      </c>
      <c r="F137" s="8">
        <f>(D137*85)/E137</f>
        <v>122.25801838098911</v>
      </c>
      <c r="G137" s="7"/>
      <c r="H137" s="7"/>
      <c r="I137" s="7"/>
      <c r="J137" s="7"/>
      <c r="K137" s="7"/>
      <c r="L137" s="9">
        <f t="shared" si="10"/>
        <v>122.25801838098911</v>
      </c>
      <c r="M137" s="8">
        <v>77</v>
      </c>
      <c r="N137" s="8">
        <v>53</v>
      </c>
      <c r="O137" s="15">
        <v>65</v>
      </c>
    </row>
    <row r="138" spans="1:15" x14ac:dyDescent="0.2">
      <c r="A138" s="6">
        <v>44693</v>
      </c>
      <c r="B138" s="7">
        <v>132.93457400000199</v>
      </c>
      <c r="C138" s="7">
        <v>235.14298199999701</v>
      </c>
      <c r="D138" s="7">
        <v>117.40497991728201</v>
      </c>
      <c r="E138" s="7">
        <v>68.799999999999201</v>
      </c>
      <c r="F138" s="8">
        <f>(D138*85)/E138</f>
        <v>145.04975716524834</v>
      </c>
      <c r="G138" s="7">
        <v>148.21068299999899</v>
      </c>
      <c r="H138" s="7">
        <v>246.35635299999899</v>
      </c>
      <c r="I138" s="7">
        <v>128.033534160502</v>
      </c>
      <c r="J138" s="7">
        <v>97.600000000000307</v>
      </c>
      <c r="K138" s="9">
        <f>(I138*85)/J138</f>
        <v>111.50461479142044</v>
      </c>
      <c r="L138" s="9">
        <f t="shared" si="10"/>
        <v>128.27718597833439</v>
      </c>
      <c r="M138" s="8">
        <v>69</v>
      </c>
      <c r="N138" s="8">
        <v>62</v>
      </c>
      <c r="O138" s="15">
        <v>64.8</v>
      </c>
    </row>
    <row r="139" spans="1:15" x14ac:dyDescent="0.2">
      <c r="A139" s="6">
        <v>44694</v>
      </c>
      <c r="B139" s="7">
        <v>158.09533300000101</v>
      </c>
      <c r="C139" s="7">
        <v>268.94490299999597</v>
      </c>
      <c r="D139" s="7">
        <v>129.86968603356399</v>
      </c>
      <c r="E139" s="7">
        <v>80.400000000001398</v>
      </c>
      <c r="F139" s="8">
        <f>(D139*85)/E139</f>
        <v>137.30004120463616</v>
      </c>
      <c r="G139" s="7">
        <v>130.429303</v>
      </c>
      <c r="H139" s="7">
        <v>237.23810099999901</v>
      </c>
      <c r="I139" s="7">
        <v>115.72106398632</v>
      </c>
      <c r="J139" s="7">
        <v>75.200000000000699</v>
      </c>
      <c r="K139" s="9">
        <f>(I139*85)/J139</f>
        <v>130.8017345590041</v>
      </c>
      <c r="L139" s="9">
        <f t="shared" si="10"/>
        <v>134.05088788182013</v>
      </c>
      <c r="M139" s="8">
        <v>77</v>
      </c>
      <c r="N139" s="8">
        <v>63</v>
      </c>
      <c r="O139" s="15">
        <v>68.400000000000006</v>
      </c>
    </row>
    <row r="140" spans="1:15" x14ac:dyDescent="0.2">
      <c r="A140" s="6">
        <v>44697</v>
      </c>
      <c r="B140" s="7">
        <v>120.64579900000101</v>
      </c>
      <c r="C140" s="7">
        <v>263.46090800000002</v>
      </c>
      <c r="D140" s="7">
        <v>121.60855603276801</v>
      </c>
      <c r="E140" s="7">
        <v>78.399999999999594</v>
      </c>
      <c r="F140" s="8">
        <f>(D140*85)/E140</f>
        <v>131.84601100491497</v>
      </c>
      <c r="G140" s="7">
        <v>126.63255799999899</v>
      </c>
      <c r="H140" s="7">
        <v>276.53914999999603</v>
      </c>
      <c r="I140" s="7">
        <v>119.756869879901</v>
      </c>
      <c r="J140" s="7">
        <v>84</v>
      </c>
      <c r="K140" s="9">
        <f>(I140*85)/J140</f>
        <v>121.18254690228079</v>
      </c>
      <c r="L140" s="9">
        <f t="shared" si="10"/>
        <v>126.51427895359788</v>
      </c>
      <c r="M140" s="8">
        <v>85</v>
      </c>
      <c r="N140" s="8">
        <v>67</v>
      </c>
      <c r="O140" s="15">
        <v>73.599999999999994</v>
      </c>
    </row>
    <row r="141" spans="1:15" x14ac:dyDescent="0.2">
      <c r="A141" s="6">
        <v>44698</v>
      </c>
      <c r="B141" s="7"/>
      <c r="C141" s="7"/>
      <c r="D141" s="7"/>
      <c r="E141" s="7"/>
      <c r="F141" s="7"/>
      <c r="G141" s="7">
        <v>134.14154599999799</v>
      </c>
      <c r="H141" s="7">
        <v>264.73562299999998</v>
      </c>
      <c r="I141" s="7">
        <v>103.68199713672099</v>
      </c>
      <c r="J141" s="7">
        <v>79.199999999998894</v>
      </c>
      <c r="K141" s="9">
        <f>(I141*85)/J141</f>
        <v>111.27487066441172</v>
      </c>
      <c r="L141" s="9">
        <f t="shared" si="10"/>
        <v>111.27487066441172</v>
      </c>
      <c r="M141" s="8">
        <v>83</v>
      </c>
      <c r="N141" s="8">
        <v>54</v>
      </c>
      <c r="O141" s="15">
        <v>70.2</v>
      </c>
    </row>
    <row r="142" spans="1:15" x14ac:dyDescent="0.2">
      <c r="A142" s="6">
        <v>44699</v>
      </c>
      <c r="B142" s="7">
        <v>133.80831399999801</v>
      </c>
      <c r="C142" s="7">
        <v>283.462974000001</v>
      </c>
      <c r="D142" s="7">
        <v>105.11115087886699</v>
      </c>
      <c r="E142" s="7">
        <v>86</v>
      </c>
      <c r="F142" s="8">
        <f>(D142*85)/E142</f>
        <v>103.88892819422901</v>
      </c>
      <c r="G142" s="7"/>
      <c r="H142" s="7"/>
      <c r="I142" s="7"/>
      <c r="J142" s="7"/>
      <c r="K142" s="7"/>
      <c r="L142" s="9">
        <f t="shared" si="10"/>
        <v>103.88892819422901</v>
      </c>
      <c r="M142" s="8">
        <v>87</v>
      </c>
      <c r="N142" s="8">
        <v>57</v>
      </c>
      <c r="O142" s="15">
        <v>73.5</v>
      </c>
    </row>
    <row r="143" spans="1:15" x14ac:dyDescent="0.2">
      <c r="A143" s="6">
        <v>44700</v>
      </c>
      <c r="B143" s="7">
        <v>126.670823</v>
      </c>
      <c r="C143" s="7">
        <v>287.00524853321201</v>
      </c>
      <c r="D143" s="7">
        <v>117.302453670565</v>
      </c>
      <c r="E143" s="7">
        <v>86</v>
      </c>
      <c r="F143" s="8">
        <f>(D143*85)/E143</f>
        <v>115.93847165113982</v>
      </c>
      <c r="G143" s="7">
        <v>141.79893700000099</v>
      </c>
      <c r="H143" s="7">
        <v>291.88777799999599</v>
      </c>
      <c r="I143" s="7">
        <v>115.652713155173</v>
      </c>
      <c r="J143" s="7">
        <v>84.800000000001006</v>
      </c>
      <c r="K143" s="9">
        <f t="shared" ref="K143:K152" si="11">(I143*85)/J143</f>
        <v>115.92547898808478</v>
      </c>
      <c r="L143" s="9">
        <f t="shared" si="10"/>
        <v>115.93197531961229</v>
      </c>
      <c r="M143" s="8">
        <v>91</v>
      </c>
      <c r="N143" s="8">
        <v>71</v>
      </c>
      <c r="O143" s="15">
        <v>80.3</v>
      </c>
    </row>
    <row r="144" spans="1:15" x14ac:dyDescent="0.2">
      <c r="A144" s="6">
        <v>44701</v>
      </c>
      <c r="B144" s="7">
        <v>139.32285100000001</v>
      </c>
      <c r="C144" s="7">
        <v>275.081823466782</v>
      </c>
      <c r="D144" s="7">
        <v>105.807086614174</v>
      </c>
      <c r="E144" s="7">
        <v>81.600000000000307</v>
      </c>
      <c r="F144" s="8">
        <f>(D144*85)/E144</f>
        <v>110.2157152230975</v>
      </c>
      <c r="G144" s="7">
        <v>113.840705</v>
      </c>
      <c r="H144" s="7">
        <v>246.490759</v>
      </c>
      <c r="I144" s="7">
        <v>104.107636403405</v>
      </c>
      <c r="J144" s="7">
        <v>74.799999999999201</v>
      </c>
      <c r="K144" s="9">
        <f t="shared" si="11"/>
        <v>118.30413227659785</v>
      </c>
      <c r="L144" s="9">
        <f t="shared" si="10"/>
        <v>114.25992374984767</v>
      </c>
      <c r="M144" s="8">
        <v>95</v>
      </c>
      <c r="N144" s="8">
        <v>68</v>
      </c>
      <c r="O144" s="15">
        <v>81.7</v>
      </c>
    </row>
    <row r="145" spans="1:15" x14ac:dyDescent="0.2">
      <c r="A145" s="6">
        <v>44704</v>
      </c>
      <c r="B145" s="7"/>
      <c r="C145" s="7"/>
      <c r="D145" s="7"/>
      <c r="E145" s="7"/>
      <c r="F145" s="7"/>
      <c r="G145" s="7">
        <v>118.383764</v>
      </c>
      <c r="H145" s="7">
        <v>247.134932999993</v>
      </c>
      <c r="I145" s="7">
        <v>103.787630239401</v>
      </c>
      <c r="J145" s="7">
        <v>72.799999999999201</v>
      </c>
      <c r="K145" s="9">
        <f t="shared" si="11"/>
        <v>121.18061223007118</v>
      </c>
      <c r="L145" s="9">
        <f t="shared" si="10"/>
        <v>121.18061223007118</v>
      </c>
      <c r="M145" s="8">
        <v>83</v>
      </c>
      <c r="N145" s="8">
        <v>67</v>
      </c>
      <c r="O145" s="15">
        <v>72.5</v>
      </c>
    </row>
    <row r="146" spans="1:15" x14ac:dyDescent="0.2">
      <c r="A146" s="6">
        <v>44705</v>
      </c>
      <c r="B146" s="7"/>
      <c r="C146" s="7"/>
      <c r="D146" s="7"/>
      <c r="E146" s="7"/>
      <c r="F146" s="7"/>
      <c r="G146" s="7">
        <v>139.88397999999799</v>
      </c>
      <c r="H146" s="7">
        <v>251.06713299999601</v>
      </c>
      <c r="I146" s="7">
        <v>116.112527837428</v>
      </c>
      <c r="J146" s="7">
        <v>74.400000000001398</v>
      </c>
      <c r="K146" s="9">
        <f t="shared" si="11"/>
        <v>132.65544174974724</v>
      </c>
      <c r="L146" s="9">
        <f t="shared" si="10"/>
        <v>132.65544174974724</v>
      </c>
      <c r="M146" s="8">
        <v>78</v>
      </c>
      <c r="N146" s="8">
        <v>62</v>
      </c>
      <c r="O146" s="15">
        <v>69.2</v>
      </c>
    </row>
    <row r="147" spans="1:15" x14ac:dyDescent="0.2">
      <c r="A147" s="6">
        <v>44706</v>
      </c>
      <c r="B147" s="7"/>
      <c r="C147" s="7"/>
      <c r="D147" s="7"/>
      <c r="E147" s="7"/>
      <c r="F147" s="7"/>
      <c r="G147" s="7">
        <v>125.68049699999899</v>
      </c>
      <c r="H147" s="7">
        <v>217.50730499999901</v>
      </c>
      <c r="I147" s="7">
        <v>105.195035989818</v>
      </c>
      <c r="J147" s="7">
        <v>65.199999999998894</v>
      </c>
      <c r="K147" s="9">
        <f t="shared" si="11"/>
        <v>137.14076777813929</v>
      </c>
      <c r="L147" s="9">
        <f t="shared" si="10"/>
        <v>137.14076777813929</v>
      </c>
      <c r="M147" s="8">
        <v>67</v>
      </c>
      <c r="N147" s="8">
        <v>60</v>
      </c>
      <c r="O147" s="15">
        <v>63.3</v>
      </c>
    </row>
    <row r="148" spans="1:15" x14ac:dyDescent="0.2">
      <c r="A148" s="6">
        <v>44707</v>
      </c>
      <c r="B148" s="7">
        <v>131.82360899999901</v>
      </c>
      <c r="C148" s="7">
        <v>233.11400300000199</v>
      </c>
      <c r="D148" s="7">
        <v>117.796443768393</v>
      </c>
      <c r="E148" s="7">
        <v>74</v>
      </c>
      <c r="F148" s="8">
        <f>(D148*85)/E148</f>
        <v>135.30672595018115</v>
      </c>
      <c r="G148" s="7">
        <v>134.12885499999999</v>
      </c>
      <c r="H148" s="7">
        <v>246.74999799999901</v>
      </c>
      <c r="I148" s="7">
        <v>116.09388670166101</v>
      </c>
      <c r="J148" s="7">
        <v>72.800000000001006</v>
      </c>
      <c r="K148" s="9">
        <f t="shared" si="11"/>
        <v>135.54918090166277</v>
      </c>
      <c r="L148" s="9">
        <f t="shared" si="10"/>
        <v>135.42795342592194</v>
      </c>
      <c r="M148" s="8">
        <v>81</v>
      </c>
      <c r="N148" s="8">
        <v>62</v>
      </c>
      <c r="O148" s="15">
        <v>69.400000000000006</v>
      </c>
    </row>
    <row r="149" spans="1:15" x14ac:dyDescent="0.2">
      <c r="A149" s="6">
        <v>44708</v>
      </c>
      <c r="B149" s="7">
        <v>147.57360199999999</v>
      </c>
      <c r="C149" s="7">
        <v>273.857446000001</v>
      </c>
      <c r="D149" s="7">
        <v>118.094701940666</v>
      </c>
      <c r="E149" s="7">
        <v>78.800000000001006</v>
      </c>
      <c r="F149" s="8">
        <f>(D149*85)/E149</f>
        <v>127.38641706797566</v>
      </c>
      <c r="G149" s="7">
        <v>110.831030999999</v>
      </c>
      <c r="H149" s="7">
        <v>203.356347</v>
      </c>
      <c r="I149" s="7">
        <v>104.377932872027</v>
      </c>
      <c r="J149" s="7">
        <v>60</v>
      </c>
      <c r="K149" s="9">
        <f t="shared" si="11"/>
        <v>147.86873823537158</v>
      </c>
      <c r="L149" s="9">
        <f t="shared" si="10"/>
        <v>137.62757765167362</v>
      </c>
      <c r="M149" s="8">
        <v>78</v>
      </c>
      <c r="N149" s="8">
        <v>69</v>
      </c>
      <c r="O149" s="15">
        <v>73.599999999999994</v>
      </c>
    </row>
    <row r="150" spans="1:15" x14ac:dyDescent="0.2">
      <c r="A150" s="6">
        <v>44712</v>
      </c>
      <c r="B150" s="7"/>
      <c r="C150" s="7"/>
      <c r="D150" s="7"/>
      <c r="E150" s="7"/>
      <c r="F150" s="7"/>
      <c r="G150" s="7">
        <v>132.91439099999999</v>
      </c>
      <c r="H150" s="7">
        <v>263.310253000003</v>
      </c>
      <c r="I150" s="7">
        <v>116.118741549351</v>
      </c>
      <c r="J150" s="7">
        <v>77.599999999998502</v>
      </c>
      <c r="K150" s="9">
        <f t="shared" si="11"/>
        <v>127.19192051153382</v>
      </c>
      <c r="L150" s="9">
        <f t="shared" si="10"/>
        <v>127.19192051153382</v>
      </c>
      <c r="M150" s="8">
        <v>92</v>
      </c>
      <c r="N150" s="8">
        <v>68</v>
      </c>
      <c r="O150" s="15">
        <v>80.099999999999994</v>
      </c>
    </row>
    <row r="151" spans="1:15" x14ac:dyDescent="0.2">
      <c r="A151" s="6">
        <v>44713</v>
      </c>
      <c r="B151" s="7">
        <v>105.128959000001</v>
      </c>
      <c r="C151" s="7">
        <v>260.65808700000298</v>
      </c>
      <c r="D151" s="7">
        <v>92.025073570348198</v>
      </c>
      <c r="E151" s="7">
        <v>78.800000000001006</v>
      </c>
      <c r="F151" s="8">
        <f>(D151*85)/E151</f>
        <v>99.265625044156053</v>
      </c>
      <c r="G151" s="7">
        <v>121.921469</v>
      </c>
      <c r="H151" s="7">
        <v>252.87081000000001</v>
      </c>
      <c r="I151" s="7">
        <v>105.098723455024</v>
      </c>
      <c r="J151" s="7">
        <v>79.200000000000699</v>
      </c>
      <c r="K151" s="9">
        <f t="shared" si="11"/>
        <v>112.79534714238586</v>
      </c>
      <c r="L151" s="9">
        <f t="shared" si="10"/>
        <v>106.03048609327095</v>
      </c>
      <c r="M151" s="8">
        <v>93</v>
      </c>
      <c r="N151" s="8">
        <v>69</v>
      </c>
      <c r="O151" s="15">
        <v>80.8</v>
      </c>
    </row>
    <row r="152" spans="1:15" x14ac:dyDescent="0.2">
      <c r="A152" s="6">
        <v>44714</v>
      </c>
      <c r="B152" s="7">
        <v>99.444066000000007</v>
      </c>
      <c r="C152" s="7">
        <v>231.63759199999899</v>
      </c>
      <c r="D152" s="7">
        <v>87.277797661655299</v>
      </c>
      <c r="E152" s="7">
        <v>67.199999999998894</v>
      </c>
      <c r="F152" s="8">
        <f>(D152*85)/E152</f>
        <v>110.39602382798843</v>
      </c>
      <c r="G152" s="7">
        <v>118.15168</v>
      </c>
      <c r="H152" s="7">
        <v>267.49883699999901</v>
      </c>
      <c r="I152" s="7">
        <v>112.55207090591</v>
      </c>
      <c r="J152" s="7">
        <v>80</v>
      </c>
      <c r="K152" s="9">
        <f t="shared" si="11"/>
        <v>119.58657533752937</v>
      </c>
      <c r="L152" s="9">
        <f t="shared" si="10"/>
        <v>114.9912995827589</v>
      </c>
      <c r="M152" s="8">
        <v>94</v>
      </c>
      <c r="N152" s="8">
        <v>73</v>
      </c>
      <c r="O152" s="15">
        <v>82.8</v>
      </c>
    </row>
    <row r="153" spans="1:15" x14ac:dyDescent="0.2">
      <c r="A153" s="6">
        <v>44715</v>
      </c>
      <c r="B153" s="7">
        <v>118.21622499999999</v>
      </c>
      <c r="C153" s="7">
        <v>247.38917047199999</v>
      </c>
      <c r="D153" s="7">
        <v>97.403041239161595</v>
      </c>
      <c r="E153" s="7">
        <v>75.200000000000699</v>
      </c>
      <c r="F153" s="8">
        <f>(D153*85)/E153</f>
        <v>110.09652267724279</v>
      </c>
      <c r="G153" s="7"/>
      <c r="H153" s="7"/>
      <c r="I153" s="7"/>
      <c r="J153" s="7"/>
      <c r="K153" s="9"/>
      <c r="L153" s="9">
        <f t="shared" si="10"/>
        <v>110.09652267724279</v>
      </c>
      <c r="M153" s="8">
        <v>83</v>
      </c>
      <c r="N153" s="8">
        <v>69</v>
      </c>
      <c r="O153" s="15">
        <v>76.2</v>
      </c>
    </row>
    <row r="154" spans="1:15" x14ac:dyDescent="0.2">
      <c r="A154" s="6">
        <v>44719</v>
      </c>
      <c r="B154" s="7">
        <v>120.389844999997</v>
      </c>
      <c r="C154" s="7">
        <v>266.705971999996</v>
      </c>
      <c r="D154" s="7">
        <v>105.602034120735</v>
      </c>
      <c r="E154" s="7">
        <v>78.799999999999201</v>
      </c>
      <c r="F154" s="8">
        <f>(D154*85)/E154</f>
        <v>113.91082360739296</v>
      </c>
      <c r="G154" s="7">
        <v>148.91276099999899</v>
      </c>
      <c r="H154" s="7">
        <v>267.529381</v>
      </c>
      <c r="I154" s="7">
        <v>116.413892865663</v>
      </c>
      <c r="J154" s="7">
        <v>78.800000000001006</v>
      </c>
      <c r="K154" s="9">
        <f t="shared" ref="K154:K184" si="12">(I154*85)/J154</f>
        <v>125.57336159367041</v>
      </c>
      <c r="L154" s="9">
        <f t="shared" si="10"/>
        <v>119.74209260053169</v>
      </c>
      <c r="M154" s="8">
        <v>88</v>
      </c>
      <c r="N154" s="8">
        <v>66</v>
      </c>
      <c r="O154" s="15">
        <v>77.400000000000006</v>
      </c>
    </row>
    <row r="155" spans="1:15" x14ac:dyDescent="0.2">
      <c r="A155" s="6">
        <v>44720</v>
      </c>
      <c r="B155" s="7"/>
      <c r="C155" s="7"/>
      <c r="D155" s="7"/>
      <c r="E155" s="7"/>
      <c r="F155" s="7"/>
      <c r="G155" s="7">
        <v>133.48374200000001</v>
      </c>
      <c r="H155" s="7">
        <v>255.782010000002</v>
      </c>
      <c r="I155" s="7">
        <v>104.278513481269</v>
      </c>
      <c r="J155" s="7">
        <v>73.600000000000307</v>
      </c>
      <c r="K155" s="9">
        <f t="shared" si="12"/>
        <v>120.43034844983463</v>
      </c>
      <c r="L155" s="9">
        <f t="shared" si="10"/>
        <v>120.43034844983463</v>
      </c>
      <c r="M155" s="8">
        <v>92</v>
      </c>
      <c r="N155" s="8">
        <v>73</v>
      </c>
      <c r="O155" s="15">
        <v>79.2</v>
      </c>
    </row>
    <row r="156" spans="1:15" x14ac:dyDescent="0.2">
      <c r="A156" s="6">
        <v>44721</v>
      </c>
      <c r="B156" s="7">
        <v>125.34089700000099</v>
      </c>
      <c r="C156" s="7">
        <v>267.25098699999899</v>
      </c>
      <c r="D156" s="7">
        <v>117.836832895887</v>
      </c>
      <c r="E156" s="7">
        <v>77.200000000000699</v>
      </c>
      <c r="F156" s="8">
        <f>(D156*85)/E156</f>
        <v>129.74262689313866</v>
      </c>
      <c r="G156" s="7">
        <v>131.06705400000101</v>
      </c>
      <c r="H156" s="7">
        <v>245.779801000004</v>
      </c>
      <c r="I156" s="7">
        <v>103.949186749381</v>
      </c>
      <c r="J156" s="7">
        <v>70.799999999999201</v>
      </c>
      <c r="K156" s="9">
        <f t="shared" si="12"/>
        <v>124.79775245335431</v>
      </c>
      <c r="L156" s="9">
        <f t="shared" si="10"/>
        <v>127.27018967324648</v>
      </c>
      <c r="M156" s="8">
        <v>90</v>
      </c>
      <c r="N156" s="8">
        <v>72</v>
      </c>
      <c r="O156" s="15">
        <v>79.5</v>
      </c>
    </row>
    <row r="157" spans="1:15" x14ac:dyDescent="0.2">
      <c r="A157" s="6">
        <v>44722</v>
      </c>
      <c r="B157" s="7">
        <v>140.43849400000099</v>
      </c>
      <c r="C157" s="7">
        <v>254.22817500000301</v>
      </c>
      <c r="D157" s="7">
        <v>117.91450429491699</v>
      </c>
      <c r="E157" s="7">
        <v>74</v>
      </c>
      <c r="F157" s="8">
        <f>(D157*85)/E157</f>
        <v>135.44233601443167</v>
      </c>
      <c r="G157" s="7">
        <v>127.411011</v>
      </c>
      <c r="H157" s="7">
        <v>231.779428999994</v>
      </c>
      <c r="I157" s="7">
        <v>104.048606140142</v>
      </c>
      <c r="J157" s="7">
        <v>67.200000000000699</v>
      </c>
      <c r="K157" s="9">
        <f t="shared" si="12"/>
        <v>131.60910002845205</v>
      </c>
      <c r="L157" s="9">
        <f t="shared" si="10"/>
        <v>133.52571802144186</v>
      </c>
      <c r="M157" s="8">
        <v>83</v>
      </c>
      <c r="N157" s="8">
        <v>65</v>
      </c>
      <c r="O157" s="15">
        <v>73.3</v>
      </c>
    </row>
    <row r="158" spans="1:15" x14ac:dyDescent="0.2">
      <c r="A158" s="6">
        <v>44725</v>
      </c>
      <c r="B158" s="7">
        <v>107.285417999999</v>
      </c>
      <c r="C158" s="7">
        <v>269.13154499999598</v>
      </c>
      <c r="D158" s="7">
        <v>105.748056350911</v>
      </c>
      <c r="E158" s="7">
        <v>81.199999999998894</v>
      </c>
      <c r="F158" s="8">
        <f>(D158*85)/E158</f>
        <v>110.69685701758075</v>
      </c>
      <c r="G158" s="7">
        <v>103.369747</v>
      </c>
      <c r="H158" s="7">
        <v>248.10197000000301</v>
      </c>
      <c r="I158" s="7">
        <v>104.02064443649</v>
      </c>
      <c r="J158" s="7">
        <v>72</v>
      </c>
      <c r="K158" s="9">
        <f t="shared" si="12"/>
        <v>122.80214968196736</v>
      </c>
      <c r="L158" s="9">
        <f t="shared" si="10"/>
        <v>116.74950334977406</v>
      </c>
      <c r="M158" s="8">
        <v>98</v>
      </c>
      <c r="N158" s="8">
        <v>72</v>
      </c>
      <c r="O158" s="15">
        <v>84.9</v>
      </c>
    </row>
    <row r="159" spans="1:15" x14ac:dyDescent="0.2">
      <c r="A159" s="6">
        <v>44726</v>
      </c>
      <c r="B159" s="7">
        <v>121.453656000001</v>
      </c>
      <c r="C159" s="7">
        <v>266.26423100000102</v>
      </c>
      <c r="D159" s="7">
        <v>105.738735783026</v>
      </c>
      <c r="E159" s="7">
        <v>78.800000000001006</v>
      </c>
      <c r="F159" s="8">
        <f>(D159*85)/E159</f>
        <v>114.0582809842271</v>
      </c>
      <c r="G159" s="7">
        <v>102.071905999999</v>
      </c>
      <c r="H159" s="7">
        <v>227.28216299999599</v>
      </c>
      <c r="I159" s="7">
        <v>99.978624830985595</v>
      </c>
      <c r="J159" s="7">
        <v>66.799999999999201</v>
      </c>
      <c r="K159" s="9">
        <f t="shared" si="12"/>
        <v>127.2183100394293</v>
      </c>
      <c r="L159" s="9">
        <f t="shared" si="10"/>
        <v>120.6382955118282</v>
      </c>
      <c r="M159" s="8">
        <v>95</v>
      </c>
      <c r="N159" s="8">
        <v>80</v>
      </c>
      <c r="O159" s="15">
        <v>84.8</v>
      </c>
    </row>
    <row r="160" spans="1:15" x14ac:dyDescent="0.2">
      <c r="A160" s="6">
        <v>44727</v>
      </c>
      <c r="B160" s="7">
        <v>145.22114000000099</v>
      </c>
      <c r="C160" s="7">
        <v>311.998730999999</v>
      </c>
      <c r="D160" s="7">
        <v>120.530477014235</v>
      </c>
      <c r="E160" s="7">
        <v>94</v>
      </c>
      <c r="F160" s="8">
        <f>(D160*85)/E160</f>
        <v>108.99032495968058</v>
      </c>
      <c r="G160" s="7">
        <v>123.976964000001</v>
      </c>
      <c r="H160" s="7">
        <v>247.98919599999499</v>
      </c>
      <c r="I160" s="7">
        <v>105.971749980117</v>
      </c>
      <c r="J160" s="7">
        <v>73.200000000000699</v>
      </c>
      <c r="K160" s="9">
        <f t="shared" si="12"/>
        <v>123.05462770915108</v>
      </c>
      <c r="L160" s="9">
        <f t="shared" si="10"/>
        <v>116.02247633441583</v>
      </c>
      <c r="M160" s="8">
        <v>93</v>
      </c>
      <c r="N160" s="8">
        <v>75</v>
      </c>
      <c r="O160" s="15">
        <v>83.8</v>
      </c>
    </row>
    <row r="161" spans="1:15" x14ac:dyDescent="0.2">
      <c r="A161" s="6">
        <v>44728</v>
      </c>
      <c r="B161" s="7"/>
      <c r="C161" s="7"/>
      <c r="D161" s="7"/>
      <c r="E161" s="7"/>
      <c r="F161" s="7"/>
      <c r="G161" s="7">
        <v>117.94391299999999</v>
      </c>
      <c r="H161" s="7">
        <v>251.70861500000299</v>
      </c>
      <c r="I161" s="7">
        <v>104.303368328959</v>
      </c>
      <c r="J161" s="7">
        <v>73.199999999998894</v>
      </c>
      <c r="K161" s="9">
        <f t="shared" si="12"/>
        <v>121.11729928909355</v>
      </c>
      <c r="L161" s="9">
        <f t="shared" si="10"/>
        <v>121.11729928909355</v>
      </c>
      <c r="M161" s="8">
        <v>89</v>
      </c>
      <c r="N161" s="8">
        <v>72</v>
      </c>
      <c r="O161" s="15">
        <v>78.8</v>
      </c>
    </row>
    <row r="162" spans="1:15" x14ac:dyDescent="0.2">
      <c r="A162" s="6">
        <v>44729</v>
      </c>
      <c r="B162" s="7">
        <v>72.099638999999996</v>
      </c>
      <c r="C162" s="7">
        <v>191.38120899999899</v>
      </c>
      <c r="D162" s="7">
        <v>84.304536506799806</v>
      </c>
      <c r="E162" s="7">
        <v>57.200000000000699</v>
      </c>
      <c r="F162" s="8">
        <f t="shared" ref="F162:F177" si="13">(D162*85)/E162</f>
        <v>125.27772033352964</v>
      </c>
      <c r="G162" s="7">
        <v>114.313636</v>
      </c>
      <c r="H162" s="7">
        <v>265.81238599999699</v>
      </c>
      <c r="I162" s="7">
        <v>109.42036009703099</v>
      </c>
      <c r="J162" s="7">
        <v>55.6000000000003</v>
      </c>
      <c r="K162" s="9">
        <f t="shared" si="12"/>
        <v>167.27932748646737</v>
      </c>
      <c r="L162" s="9">
        <f t="shared" si="10"/>
        <v>146.27852390999851</v>
      </c>
      <c r="M162" s="8">
        <v>97</v>
      </c>
      <c r="N162" s="8">
        <v>71</v>
      </c>
      <c r="O162" s="15">
        <v>81.099999999999994</v>
      </c>
    </row>
    <row r="163" spans="1:15" x14ac:dyDescent="0.2">
      <c r="A163" s="6">
        <v>44732</v>
      </c>
      <c r="B163" s="7">
        <v>125.642512999998</v>
      </c>
      <c r="C163" s="7">
        <v>252.45924899999901</v>
      </c>
      <c r="D163" s="7">
        <v>110.638247633818</v>
      </c>
      <c r="E163" s="7">
        <v>77.199999999998894</v>
      </c>
      <c r="F163" s="8">
        <f t="shared" si="13"/>
        <v>121.81672343101897</v>
      </c>
      <c r="G163" s="7">
        <v>128.46344199999999</v>
      </c>
      <c r="H163" s="7">
        <v>210.38066300000301</v>
      </c>
      <c r="I163" s="7">
        <v>110.206394655213</v>
      </c>
      <c r="J163" s="7">
        <v>62.399999999999601</v>
      </c>
      <c r="K163" s="9">
        <f t="shared" si="12"/>
        <v>150.12089015533917</v>
      </c>
      <c r="L163" s="9">
        <f t="shared" si="10"/>
        <v>135.96880679317906</v>
      </c>
      <c r="M163" s="8">
        <v>82</v>
      </c>
      <c r="N163" s="8">
        <v>55</v>
      </c>
      <c r="O163" s="15">
        <v>68.7</v>
      </c>
    </row>
    <row r="164" spans="1:15" x14ac:dyDescent="0.2">
      <c r="A164" s="6">
        <v>44733</v>
      </c>
      <c r="B164" s="7">
        <v>126.55771500000201</v>
      </c>
      <c r="C164" s="7">
        <v>244.204241999999</v>
      </c>
      <c r="D164" s="7">
        <v>117.71877236936299</v>
      </c>
      <c r="E164" s="7">
        <v>72</v>
      </c>
      <c r="F164" s="8">
        <f t="shared" si="13"/>
        <v>138.97355071383132</v>
      </c>
      <c r="G164" s="7">
        <v>140.52362499999899</v>
      </c>
      <c r="H164" s="7">
        <v>257.96831099999599</v>
      </c>
      <c r="I164" s="7">
        <v>116.37661059413</v>
      </c>
      <c r="J164" s="7">
        <v>78.800000000001006</v>
      </c>
      <c r="K164" s="9">
        <f t="shared" si="12"/>
        <v>125.53314594544318</v>
      </c>
      <c r="L164" s="9">
        <f t="shared" si="10"/>
        <v>132.25334832963725</v>
      </c>
      <c r="M164" s="8">
        <v>89</v>
      </c>
      <c r="N164" s="8">
        <v>62</v>
      </c>
      <c r="O164" s="15">
        <v>75.2</v>
      </c>
    </row>
    <row r="165" spans="1:15" x14ac:dyDescent="0.2">
      <c r="A165" s="6">
        <v>44734</v>
      </c>
      <c r="B165" s="7">
        <v>125.141880999999</v>
      </c>
      <c r="C165" s="7">
        <v>301.90871300000401</v>
      </c>
      <c r="D165" s="7">
        <v>117.954893422414</v>
      </c>
      <c r="E165" s="7">
        <v>90</v>
      </c>
      <c r="F165" s="8">
        <f t="shared" si="13"/>
        <v>111.40184378783545</v>
      </c>
      <c r="G165" s="7">
        <v>120.644279</v>
      </c>
      <c r="H165" s="7">
        <v>225.61337499999999</v>
      </c>
      <c r="I165" s="7">
        <v>103.725493120178</v>
      </c>
      <c r="J165" s="7">
        <v>65.199999999998894</v>
      </c>
      <c r="K165" s="9">
        <f t="shared" si="12"/>
        <v>135.22495268735091</v>
      </c>
      <c r="L165" s="9">
        <f t="shared" si="10"/>
        <v>123.31339823759318</v>
      </c>
      <c r="M165" s="8">
        <v>97</v>
      </c>
      <c r="N165" s="8">
        <v>65</v>
      </c>
      <c r="O165" s="15">
        <v>81.5</v>
      </c>
    </row>
    <row r="166" spans="1:15" x14ac:dyDescent="0.2">
      <c r="A166" s="6">
        <v>44735</v>
      </c>
      <c r="B166" s="7">
        <v>128.23507299999901</v>
      </c>
      <c r="C166" s="7">
        <v>262.90344099999402</v>
      </c>
      <c r="D166" s="7">
        <v>117.687703809751</v>
      </c>
      <c r="E166" s="7">
        <v>80.400000000001398</v>
      </c>
      <c r="F166" s="8">
        <f t="shared" si="13"/>
        <v>124.42107989836643</v>
      </c>
      <c r="G166" s="7">
        <v>126.548869999998</v>
      </c>
      <c r="H166" s="7">
        <v>248.69467199999701</v>
      </c>
      <c r="I166" s="7">
        <v>104.788037858903</v>
      </c>
      <c r="J166" s="7">
        <v>74.399999999999594</v>
      </c>
      <c r="K166" s="9">
        <f t="shared" si="12"/>
        <v>119.71751637105919</v>
      </c>
      <c r="L166" s="9">
        <f t="shared" si="10"/>
        <v>122.06929813471281</v>
      </c>
      <c r="M166" s="8">
        <v>88</v>
      </c>
      <c r="N166" s="8">
        <v>70</v>
      </c>
      <c r="O166" s="15">
        <v>76.3</v>
      </c>
    </row>
    <row r="167" spans="1:15" x14ac:dyDescent="0.2">
      <c r="A167" s="6">
        <v>44736</v>
      </c>
      <c r="B167" s="7">
        <v>131.62714</v>
      </c>
      <c r="C167" s="7">
        <v>267.59705799999898</v>
      </c>
      <c r="D167" s="7">
        <v>117.774695776664</v>
      </c>
      <c r="E167" s="7">
        <v>79.199999999998894</v>
      </c>
      <c r="F167" s="8">
        <f t="shared" si="13"/>
        <v>126.39961036637096</v>
      </c>
      <c r="G167" s="7">
        <v>126.3112</v>
      </c>
      <c r="H167" s="7">
        <v>250.111429999997</v>
      </c>
      <c r="I167" s="7">
        <v>116.118741549351</v>
      </c>
      <c r="J167" s="7">
        <v>78</v>
      </c>
      <c r="K167" s="9">
        <f t="shared" si="12"/>
        <v>126.53965425249787</v>
      </c>
      <c r="L167" s="9">
        <f t="shared" si="10"/>
        <v>126.46963230943442</v>
      </c>
      <c r="M167" s="8">
        <v>91</v>
      </c>
      <c r="N167" s="8">
        <v>69</v>
      </c>
      <c r="O167" s="15">
        <v>77.099999999999994</v>
      </c>
    </row>
    <row r="168" spans="1:15" x14ac:dyDescent="0.2">
      <c r="A168" s="6">
        <v>44739</v>
      </c>
      <c r="B168" s="7">
        <v>119.339801000001</v>
      </c>
      <c r="C168" s="7">
        <v>270.91915200000199</v>
      </c>
      <c r="D168" s="7">
        <v>117.774695776664</v>
      </c>
      <c r="E168" s="7">
        <v>80</v>
      </c>
      <c r="F168" s="8">
        <f t="shared" si="13"/>
        <v>125.1356142627055</v>
      </c>
      <c r="G168" s="7">
        <v>124.656612999999</v>
      </c>
      <c r="H168" s="7">
        <v>267.47194499999699</v>
      </c>
      <c r="I168" s="7">
        <v>116.211947228188</v>
      </c>
      <c r="J168" s="7">
        <v>86</v>
      </c>
      <c r="K168" s="9">
        <f t="shared" si="12"/>
        <v>114.86064551623232</v>
      </c>
      <c r="L168" s="9">
        <f t="shared" si="10"/>
        <v>119.99812988946891</v>
      </c>
      <c r="M168" s="8">
        <v>91</v>
      </c>
      <c r="N168" s="8">
        <v>73</v>
      </c>
      <c r="O168" s="15">
        <v>78.900000000000006</v>
      </c>
    </row>
    <row r="169" spans="1:15" x14ac:dyDescent="0.2">
      <c r="A169" s="6">
        <v>44740</v>
      </c>
      <c r="B169" s="7">
        <v>132.37466300000199</v>
      </c>
      <c r="C169" s="7">
        <v>228.18534100000301</v>
      </c>
      <c r="D169" s="7">
        <v>105.633102680346</v>
      </c>
      <c r="E169" s="7">
        <v>67.200000000000699</v>
      </c>
      <c r="F169" s="8">
        <f t="shared" si="13"/>
        <v>133.6132995212696</v>
      </c>
      <c r="G169" s="7">
        <v>122.37037299999901</v>
      </c>
      <c r="H169" s="7">
        <v>234.64777999999899</v>
      </c>
      <c r="I169" s="7">
        <v>104.175987234551</v>
      </c>
      <c r="J169" s="7">
        <v>68</v>
      </c>
      <c r="K169" s="9">
        <f t="shared" si="12"/>
        <v>130.21998404318876</v>
      </c>
      <c r="L169" s="9">
        <f t="shared" si="10"/>
        <v>131.91664178222919</v>
      </c>
      <c r="M169" s="8">
        <v>86</v>
      </c>
      <c r="N169" s="8">
        <v>71</v>
      </c>
      <c r="O169" s="15">
        <v>76.900000000000006</v>
      </c>
    </row>
    <row r="170" spans="1:15" x14ac:dyDescent="0.2">
      <c r="A170" s="6">
        <v>44741</v>
      </c>
      <c r="B170" s="7">
        <v>140.93555100000199</v>
      </c>
      <c r="C170" s="7">
        <v>281.23506400000002</v>
      </c>
      <c r="D170" s="7">
        <v>118.00149626183</v>
      </c>
      <c r="E170" s="7">
        <v>82.399999999999594</v>
      </c>
      <c r="F170" s="8">
        <f t="shared" si="13"/>
        <v>121.72484444484951</v>
      </c>
      <c r="G170" s="7">
        <v>120.601168000001</v>
      </c>
      <c r="H170" s="7">
        <v>221.39828200000099</v>
      </c>
      <c r="I170" s="7">
        <v>104.449390559135</v>
      </c>
      <c r="J170" s="7">
        <v>63.200000000000699</v>
      </c>
      <c r="K170" s="9">
        <f t="shared" si="12"/>
        <v>140.47781958111355</v>
      </c>
      <c r="L170" s="9">
        <f t="shared" si="10"/>
        <v>131.10133201298152</v>
      </c>
      <c r="M170" s="8">
        <v>84</v>
      </c>
      <c r="N170" s="8">
        <v>68</v>
      </c>
      <c r="O170" s="15">
        <v>75.3</v>
      </c>
    </row>
    <row r="171" spans="1:15" x14ac:dyDescent="0.2">
      <c r="A171" s="6">
        <v>44742</v>
      </c>
      <c r="B171" s="7">
        <v>126.149720000001</v>
      </c>
      <c r="C171" s="7">
        <v>260.51659600000102</v>
      </c>
      <c r="D171" s="7">
        <v>118.234510458919</v>
      </c>
      <c r="E171" s="7">
        <v>81.200000000000699</v>
      </c>
      <c r="F171" s="8">
        <f t="shared" si="13"/>
        <v>123.76765257399052</v>
      </c>
      <c r="G171" s="7">
        <v>145.046505999998</v>
      </c>
      <c r="H171" s="7">
        <v>266.58803799999401</v>
      </c>
      <c r="I171" s="7">
        <v>115.898154776105</v>
      </c>
      <c r="J171" s="7">
        <v>76</v>
      </c>
      <c r="K171" s="9">
        <f t="shared" si="12"/>
        <v>129.62293626274902</v>
      </c>
      <c r="L171" s="9">
        <f t="shared" si="10"/>
        <v>126.69529441836977</v>
      </c>
      <c r="M171" s="8">
        <v>91</v>
      </c>
      <c r="N171" s="8">
        <v>70</v>
      </c>
      <c r="O171" s="15">
        <v>78.7</v>
      </c>
    </row>
    <row r="172" spans="1:15" x14ac:dyDescent="0.2">
      <c r="A172" s="6">
        <v>44743</v>
      </c>
      <c r="B172" s="7">
        <v>142.09462199999999</v>
      </c>
      <c r="C172" s="7">
        <v>303.91754200000202</v>
      </c>
      <c r="D172" s="7">
        <v>117.78401634454799</v>
      </c>
      <c r="E172" s="7">
        <v>89.199999999998894</v>
      </c>
      <c r="F172" s="8">
        <f t="shared" si="13"/>
        <v>112.2381321668913</v>
      </c>
      <c r="G172" s="7">
        <v>134.13025399999901</v>
      </c>
      <c r="H172" s="7">
        <v>287.305768000005</v>
      </c>
      <c r="I172" s="7">
        <v>116.30204605106</v>
      </c>
      <c r="J172" s="7">
        <v>84</v>
      </c>
      <c r="K172" s="9">
        <f t="shared" si="12"/>
        <v>117.68659421833453</v>
      </c>
      <c r="L172" s="9">
        <f t="shared" si="10"/>
        <v>114.96236319261291</v>
      </c>
      <c r="M172" s="8">
        <v>93</v>
      </c>
      <c r="N172" s="8">
        <v>72</v>
      </c>
      <c r="O172" s="15">
        <v>80.3</v>
      </c>
    </row>
    <row r="173" spans="1:15" x14ac:dyDescent="0.2">
      <c r="A173" s="6">
        <v>44747</v>
      </c>
      <c r="B173" s="7">
        <v>135.27570499999999</v>
      </c>
      <c r="C173" s="7">
        <v>292.98126200000098</v>
      </c>
      <c r="D173" s="7">
        <v>113.608401932712</v>
      </c>
      <c r="E173" s="7">
        <v>85.200000000000699</v>
      </c>
      <c r="F173" s="8">
        <f t="shared" si="13"/>
        <v>113.34171554319767</v>
      </c>
      <c r="G173" s="7">
        <v>129.518047999999</v>
      </c>
      <c r="H173" s="7">
        <v>266.45567799999799</v>
      </c>
      <c r="I173" s="7">
        <v>110.681743617275</v>
      </c>
      <c r="J173" s="7">
        <v>78</v>
      </c>
      <c r="K173" s="9">
        <f t="shared" si="12"/>
        <v>120.6147206085689</v>
      </c>
      <c r="L173" s="9">
        <f t="shared" si="10"/>
        <v>116.97821807588329</v>
      </c>
      <c r="M173" s="8">
        <v>97</v>
      </c>
      <c r="N173" s="8">
        <v>76</v>
      </c>
      <c r="O173" s="15">
        <v>82.5</v>
      </c>
    </row>
    <row r="174" spans="1:15" x14ac:dyDescent="0.2">
      <c r="A174" s="6">
        <v>44748</v>
      </c>
      <c r="B174" s="7">
        <v>126.67707100000101</v>
      </c>
      <c r="C174" s="7">
        <v>303.52553899999401</v>
      </c>
      <c r="D174" s="7">
        <v>110.806017855723</v>
      </c>
      <c r="E174" s="7">
        <v>88</v>
      </c>
      <c r="F174" s="8">
        <f t="shared" si="13"/>
        <v>107.0285399742779</v>
      </c>
      <c r="G174" s="7">
        <v>116.537084999999</v>
      </c>
      <c r="H174" s="7">
        <v>240.28211999999601</v>
      </c>
      <c r="I174" s="7">
        <v>104.536382526045</v>
      </c>
      <c r="J174" s="7">
        <v>69.200000000000699</v>
      </c>
      <c r="K174" s="9">
        <f t="shared" si="12"/>
        <v>128.40451610858</v>
      </c>
      <c r="L174" s="9">
        <f t="shared" si="10"/>
        <v>117.71652804142894</v>
      </c>
      <c r="M174" s="8">
        <v>102</v>
      </c>
      <c r="N174" s="8">
        <v>71</v>
      </c>
      <c r="O174" s="15">
        <v>83.7</v>
      </c>
    </row>
    <row r="175" spans="1:15" x14ac:dyDescent="0.2">
      <c r="A175" s="6">
        <v>44749</v>
      </c>
      <c r="B175" s="7">
        <v>134.35167000000001</v>
      </c>
      <c r="C175" s="7">
        <v>321.79682500000399</v>
      </c>
      <c r="D175" s="7">
        <v>117.930038574721</v>
      </c>
      <c r="E175" s="7">
        <v>94</v>
      </c>
      <c r="F175" s="8">
        <f t="shared" si="13"/>
        <v>106.63886466863069</v>
      </c>
      <c r="G175" s="7">
        <v>121.09953899999999</v>
      </c>
      <c r="H175" s="7">
        <v>273.30069100000401</v>
      </c>
      <c r="I175" s="7">
        <v>116.749433309472</v>
      </c>
      <c r="J175" s="7">
        <v>80</v>
      </c>
      <c r="K175" s="9">
        <f t="shared" si="12"/>
        <v>124.04627289131399</v>
      </c>
      <c r="L175" s="9">
        <f t="shared" si="10"/>
        <v>115.34256877997234</v>
      </c>
      <c r="M175" s="8">
        <v>100</v>
      </c>
      <c r="N175" s="8">
        <v>76</v>
      </c>
      <c r="O175" s="15">
        <v>82.2</v>
      </c>
    </row>
    <row r="176" spans="1:15" x14ac:dyDescent="0.2">
      <c r="A176" s="6">
        <v>44750</v>
      </c>
      <c r="B176" s="7">
        <v>136.88245099999699</v>
      </c>
      <c r="C176" s="7">
        <v>291.89773799999898</v>
      </c>
      <c r="D176" s="7">
        <v>118.594905750417</v>
      </c>
      <c r="E176" s="7">
        <v>86.799999999999201</v>
      </c>
      <c r="F176" s="8">
        <f t="shared" si="13"/>
        <v>116.13556438693017</v>
      </c>
      <c r="G176" s="7">
        <v>78.708351000001102</v>
      </c>
      <c r="H176" s="7">
        <v>168.31486699999999</v>
      </c>
      <c r="I176" s="7">
        <v>80.377470571862304</v>
      </c>
      <c r="J176" s="7">
        <v>49.199999999998902</v>
      </c>
      <c r="K176" s="9">
        <f t="shared" si="12"/>
        <v>138.86351623187903</v>
      </c>
      <c r="L176" s="9">
        <f t="shared" si="10"/>
        <v>127.49954030940461</v>
      </c>
      <c r="M176" s="8">
        <v>90</v>
      </c>
      <c r="N176" s="8">
        <v>76</v>
      </c>
      <c r="O176" s="15">
        <v>80</v>
      </c>
    </row>
    <row r="177" spans="1:15" x14ac:dyDescent="0.2">
      <c r="A177" s="6">
        <v>44753</v>
      </c>
      <c r="B177" s="7">
        <v>137.224705</v>
      </c>
      <c r="C177" s="7">
        <v>278.49078999999603</v>
      </c>
      <c r="D177" s="7">
        <v>118.36189155332799</v>
      </c>
      <c r="E177" s="7">
        <v>82.399999999999594</v>
      </c>
      <c r="F177" s="8">
        <f t="shared" si="13"/>
        <v>122.09661143243846</v>
      </c>
      <c r="G177" s="7">
        <v>125.131423</v>
      </c>
      <c r="H177" s="7">
        <v>233.919637999999</v>
      </c>
      <c r="I177" s="7">
        <v>116.628265926986</v>
      </c>
      <c r="J177" s="7">
        <v>68.399999999999594</v>
      </c>
      <c r="K177" s="9">
        <f t="shared" si="12"/>
        <v>144.93278660517353</v>
      </c>
      <c r="L177" s="9">
        <f t="shared" si="10"/>
        <v>133.514699018806</v>
      </c>
      <c r="M177" s="8">
        <v>83</v>
      </c>
      <c r="N177" s="8">
        <v>64</v>
      </c>
      <c r="O177" s="15">
        <v>74.400000000000006</v>
      </c>
    </row>
    <row r="178" spans="1:15" x14ac:dyDescent="0.2">
      <c r="A178" s="6">
        <v>44754</v>
      </c>
      <c r="B178" s="7"/>
      <c r="C178" s="7"/>
      <c r="D178" s="7"/>
      <c r="E178" s="7"/>
      <c r="F178" s="8"/>
      <c r="G178" s="7">
        <v>133.159175</v>
      </c>
      <c r="H178" s="7">
        <v>264.79504199999701</v>
      </c>
      <c r="I178" s="7">
        <v>116.364183170285</v>
      </c>
      <c r="J178" s="7">
        <v>78.799999999999201</v>
      </c>
      <c r="K178" s="9">
        <f t="shared" si="12"/>
        <v>125.5197407293696</v>
      </c>
      <c r="L178" s="9">
        <f t="shared" si="10"/>
        <v>125.5197407293696</v>
      </c>
      <c r="M178" s="8">
        <v>93</v>
      </c>
      <c r="N178" s="8">
        <v>71</v>
      </c>
      <c r="O178" s="15">
        <v>82.3</v>
      </c>
    </row>
    <row r="179" spans="1:15" x14ac:dyDescent="0.2">
      <c r="A179" s="6">
        <v>44755</v>
      </c>
      <c r="B179" s="7">
        <v>148.449172</v>
      </c>
      <c r="C179" s="7">
        <v>284.85201350726101</v>
      </c>
      <c r="D179" s="7">
        <v>117.73119979320801</v>
      </c>
      <c r="E179" s="7">
        <v>84</v>
      </c>
      <c r="F179" s="8">
        <f>(D179*85)/E179</f>
        <v>119.13276169550809</v>
      </c>
      <c r="G179" s="7">
        <v>123.86124700000001</v>
      </c>
      <c r="H179" s="7">
        <v>265.28610299999798</v>
      </c>
      <c r="I179" s="7">
        <v>116.215054084147</v>
      </c>
      <c r="J179" s="7">
        <v>77.200000000000699</v>
      </c>
      <c r="K179" s="9">
        <f t="shared" si="12"/>
        <v>127.95698960041977</v>
      </c>
      <c r="L179" s="9">
        <f t="shared" si="10"/>
        <v>123.54487564796393</v>
      </c>
      <c r="M179" s="8">
        <v>87</v>
      </c>
      <c r="N179" s="8">
        <v>71</v>
      </c>
      <c r="O179" s="15">
        <v>78.3</v>
      </c>
    </row>
    <row r="180" spans="1:15" x14ac:dyDescent="0.2">
      <c r="A180" s="6">
        <v>44756</v>
      </c>
      <c r="B180" s="7">
        <v>120.286186000001</v>
      </c>
      <c r="C180" s="7">
        <v>258.02335910179602</v>
      </c>
      <c r="D180" s="7">
        <v>118.492379503698</v>
      </c>
      <c r="E180" s="7">
        <v>76</v>
      </c>
      <c r="F180" s="8">
        <f>(D180*85)/E180</f>
        <v>132.52437181334645</v>
      </c>
      <c r="G180" s="7">
        <v>139.90060299999999</v>
      </c>
      <c r="H180" s="7">
        <v>285.09202500000498</v>
      </c>
      <c r="I180" s="7">
        <v>116.963806370794</v>
      </c>
      <c r="J180" s="7">
        <v>87.200000000000699</v>
      </c>
      <c r="K180" s="9">
        <f t="shared" si="12"/>
        <v>114.01288465042902</v>
      </c>
      <c r="L180" s="9">
        <f t="shared" si="10"/>
        <v>123.26862823188773</v>
      </c>
      <c r="M180" s="8">
        <v>89</v>
      </c>
      <c r="N180" s="8">
        <v>71</v>
      </c>
      <c r="O180" s="15">
        <v>78.5</v>
      </c>
    </row>
    <row r="181" spans="1:15" x14ac:dyDescent="0.2">
      <c r="A181" s="6">
        <v>44757</v>
      </c>
      <c r="B181" s="7">
        <v>138.866154999999</v>
      </c>
      <c r="C181" s="7">
        <v>286.10864500000002</v>
      </c>
      <c r="D181" s="7">
        <v>118.05120595721</v>
      </c>
      <c r="E181" s="7">
        <v>84.000000000001805</v>
      </c>
      <c r="F181" s="8">
        <f>(D181*85)/E181</f>
        <v>119.45657745669803</v>
      </c>
      <c r="G181" s="7">
        <v>126.320009</v>
      </c>
      <c r="H181" s="7">
        <v>268.63921800000298</v>
      </c>
      <c r="I181" s="7">
        <v>116.45428199316</v>
      </c>
      <c r="J181" s="7">
        <v>79.199999999998894</v>
      </c>
      <c r="K181" s="9">
        <f t="shared" si="12"/>
        <v>124.98249961387296</v>
      </c>
      <c r="L181" s="9">
        <f t="shared" si="10"/>
        <v>122.21953853528549</v>
      </c>
      <c r="M181" s="8">
        <v>88</v>
      </c>
      <c r="N181" s="8">
        <v>70</v>
      </c>
      <c r="O181" s="15">
        <v>77.3</v>
      </c>
    </row>
    <row r="182" spans="1:15" x14ac:dyDescent="0.2">
      <c r="A182" s="6">
        <v>44760</v>
      </c>
      <c r="B182" s="7">
        <v>122.835395999998</v>
      </c>
      <c r="C182" s="7">
        <v>271.45358899999701</v>
      </c>
      <c r="D182" s="7">
        <v>118.86520221904399</v>
      </c>
      <c r="E182" s="7">
        <v>80.399999999997803</v>
      </c>
      <c r="F182" s="8">
        <f>(D182*85)/E182</f>
        <v>125.6659476196395</v>
      </c>
      <c r="G182" s="7">
        <v>132.749056</v>
      </c>
      <c r="H182" s="7">
        <v>299.11552399999999</v>
      </c>
      <c r="I182" s="7">
        <v>116.491564264695</v>
      </c>
      <c r="J182" s="7">
        <v>88</v>
      </c>
      <c r="K182" s="9">
        <f t="shared" si="12"/>
        <v>112.5202609374895</v>
      </c>
      <c r="L182" s="9">
        <f t="shared" si="10"/>
        <v>119.0931042785645</v>
      </c>
      <c r="M182" s="8">
        <v>93</v>
      </c>
      <c r="N182" s="8">
        <v>73</v>
      </c>
      <c r="O182" s="15">
        <v>81</v>
      </c>
    </row>
    <row r="183" spans="1:15" x14ac:dyDescent="0.2">
      <c r="A183" s="6">
        <v>44761</v>
      </c>
      <c r="B183" s="7">
        <v>143.91042399999699</v>
      </c>
      <c r="C183" s="7">
        <v>300.87688599999802</v>
      </c>
      <c r="D183" s="7">
        <v>118.085381372783</v>
      </c>
      <c r="E183" s="7">
        <v>90</v>
      </c>
      <c r="F183" s="8">
        <f>(D183*85)/E183</f>
        <v>111.5250824076284</v>
      </c>
      <c r="G183" s="7">
        <v>139.285091999998</v>
      </c>
      <c r="H183" s="7">
        <v>282.76901799999899</v>
      </c>
      <c r="I183" s="7">
        <v>116.479136840848</v>
      </c>
      <c r="J183" s="7">
        <v>82.799999999999201</v>
      </c>
      <c r="K183" s="9">
        <f t="shared" si="12"/>
        <v>119.57399313372193</v>
      </c>
      <c r="L183" s="9">
        <f t="shared" si="10"/>
        <v>115.54953777067516</v>
      </c>
      <c r="M183" s="8">
        <v>91</v>
      </c>
      <c r="N183" s="8">
        <v>75</v>
      </c>
      <c r="O183" s="15">
        <v>82.8</v>
      </c>
    </row>
    <row r="184" spans="1:15" x14ac:dyDescent="0.2">
      <c r="A184" s="6">
        <v>44762</v>
      </c>
      <c r="B184" s="7"/>
      <c r="C184" s="7"/>
      <c r="D184" s="7"/>
      <c r="E184" s="7"/>
      <c r="F184" s="8"/>
      <c r="G184" s="7">
        <v>136.75767699999699</v>
      </c>
      <c r="H184" s="7">
        <v>276.78037700000198</v>
      </c>
      <c r="I184" s="7">
        <v>116.51641911238301</v>
      </c>
      <c r="J184" s="7">
        <v>81.200000000000699</v>
      </c>
      <c r="K184" s="9">
        <f t="shared" si="12"/>
        <v>121.9691579378383</v>
      </c>
      <c r="L184" s="9">
        <f t="shared" si="10"/>
        <v>121.9691579378383</v>
      </c>
      <c r="M184" s="8">
        <v>94</v>
      </c>
      <c r="N184" s="8">
        <v>72</v>
      </c>
      <c r="O184" s="15">
        <v>83.5</v>
      </c>
    </row>
    <row r="185" spans="1:15" x14ac:dyDescent="0.2">
      <c r="A185" s="6">
        <v>44767</v>
      </c>
      <c r="B185" s="7">
        <v>120.471390999999</v>
      </c>
      <c r="C185" s="7">
        <v>296.450785</v>
      </c>
      <c r="D185" s="7">
        <v>116.879921259846</v>
      </c>
      <c r="E185" s="7">
        <v>86.400000000001398</v>
      </c>
      <c r="F185" s="8">
        <f t="shared" ref="F185:F205" si="14">(D185*85)/E185</f>
        <v>114.98603364683737</v>
      </c>
      <c r="G185" s="7"/>
      <c r="H185" s="7"/>
      <c r="I185" s="7"/>
      <c r="J185" s="7"/>
      <c r="K185" s="7"/>
      <c r="L185" s="9">
        <f t="shared" si="10"/>
        <v>114.98603364683737</v>
      </c>
      <c r="M185" s="8">
        <v>91</v>
      </c>
      <c r="N185" s="8">
        <v>74</v>
      </c>
      <c r="O185" s="15">
        <v>81.2</v>
      </c>
    </row>
    <row r="186" spans="1:15" x14ac:dyDescent="0.2">
      <c r="A186" s="6">
        <v>44768</v>
      </c>
      <c r="B186" s="7">
        <v>141.690555999997</v>
      </c>
      <c r="C186" s="7">
        <v>296.26372799999803</v>
      </c>
      <c r="D186" s="7">
        <v>116.66244134255901</v>
      </c>
      <c r="E186" s="7">
        <v>90</v>
      </c>
      <c r="F186" s="8">
        <f t="shared" si="14"/>
        <v>110.18119460130573</v>
      </c>
      <c r="G186" s="7"/>
      <c r="H186" s="7"/>
      <c r="I186" s="7"/>
      <c r="J186" s="7"/>
      <c r="K186" s="7"/>
      <c r="L186" s="9">
        <f t="shared" si="10"/>
        <v>110.18119460130573</v>
      </c>
      <c r="M186" s="8">
        <v>87</v>
      </c>
      <c r="N186" s="8">
        <v>74</v>
      </c>
      <c r="O186" s="15">
        <v>77.900000000000006</v>
      </c>
    </row>
    <row r="187" spans="1:15" x14ac:dyDescent="0.2">
      <c r="A187" s="6">
        <v>44769</v>
      </c>
      <c r="B187" s="7">
        <v>130.949801000002</v>
      </c>
      <c r="C187" s="7">
        <v>307.00883199999902</v>
      </c>
      <c r="D187" s="7">
        <v>116.705937326015</v>
      </c>
      <c r="E187" s="7">
        <v>91.200000000000699</v>
      </c>
      <c r="F187" s="8">
        <f t="shared" si="14"/>
        <v>108.77198106042981</v>
      </c>
      <c r="G187" s="7"/>
      <c r="H187" s="7"/>
      <c r="I187" s="7"/>
      <c r="J187" s="7"/>
      <c r="K187" s="7"/>
      <c r="L187" s="9">
        <f t="shared" si="10"/>
        <v>108.77198106042981</v>
      </c>
      <c r="M187" s="8">
        <v>94</v>
      </c>
      <c r="N187" s="8">
        <v>74</v>
      </c>
      <c r="O187" s="15">
        <v>81.099999999999994</v>
      </c>
    </row>
    <row r="188" spans="1:15" x14ac:dyDescent="0.2">
      <c r="A188" s="6">
        <v>44770</v>
      </c>
      <c r="B188" s="7">
        <v>111.648496000001</v>
      </c>
      <c r="C188" s="7">
        <v>311.08482499999798</v>
      </c>
      <c r="D188" s="7">
        <v>116.886134971765</v>
      </c>
      <c r="E188" s="7">
        <v>92.399999999997803</v>
      </c>
      <c r="F188" s="8">
        <f t="shared" si="14"/>
        <v>107.5251241623405</v>
      </c>
      <c r="G188" s="7"/>
      <c r="H188" s="7"/>
      <c r="I188" s="7"/>
      <c r="J188" s="7"/>
      <c r="K188" s="7"/>
      <c r="L188" s="9">
        <f t="shared" si="10"/>
        <v>107.5251241623405</v>
      </c>
      <c r="M188" s="8">
        <v>93</v>
      </c>
      <c r="N188" s="8">
        <v>75</v>
      </c>
      <c r="O188" s="15">
        <v>82.7</v>
      </c>
    </row>
    <row r="189" spans="1:15" x14ac:dyDescent="0.2">
      <c r="A189" s="6">
        <v>44771</v>
      </c>
      <c r="B189" s="7">
        <v>124.066249999999</v>
      </c>
      <c r="C189" s="7">
        <v>301.283237000003</v>
      </c>
      <c r="D189" s="7">
        <v>116.75564702139501</v>
      </c>
      <c r="E189" s="7">
        <v>91.200000000000699</v>
      </c>
      <c r="F189" s="8">
        <f t="shared" si="14"/>
        <v>108.81831136862391</v>
      </c>
      <c r="G189" s="7"/>
      <c r="H189" s="7"/>
      <c r="I189" s="7"/>
      <c r="J189" s="7"/>
      <c r="K189" s="7"/>
      <c r="L189" s="9">
        <f t="shared" si="10"/>
        <v>108.81831136862391</v>
      </c>
      <c r="M189" s="8">
        <v>95</v>
      </c>
      <c r="N189" s="8">
        <v>76</v>
      </c>
      <c r="O189" s="15">
        <v>83.8</v>
      </c>
    </row>
    <row r="190" spans="1:15" x14ac:dyDescent="0.2">
      <c r="A190" s="6">
        <v>44774</v>
      </c>
      <c r="B190" s="7">
        <v>129.60159299999901</v>
      </c>
      <c r="C190" s="7">
        <v>315.59837199999998</v>
      </c>
      <c r="D190" s="7">
        <v>117.21235484768999</v>
      </c>
      <c r="E190" s="7">
        <v>94.400000000001398</v>
      </c>
      <c r="F190" s="8">
        <f t="shared" si="14"/>
        <v>105.54078561497353</v>
      </c>
      <c r="G190" s="7"/>
      <c r="H190" s="7"/>
      <c r="I190" s="7"/>
      <c r="J190" s="7"/>
      <c r="K190" s="7"/>
      <c r="L190" s="9">
        <f t="shared" si="10"/>
        <v>105.54078561497353</v>
      </c>
      <c r="M190" s="8">
        <v>91</v>
      </c>
      <c r="N190" s="8">
        <v>75</v>
      </c>
      <c r="O190" s="15">
        <v>81.7</v>
      </c>
    </row>
    <row r="191" spans="1:15" x14ac:dyDescent="0.2">
      <c r="A191" s="6">
        <v>44776</v>
      </c>
      <c r="B191" s="7">
        <v>132.382418000001</v>
      </c>
      <c r="C191" s="7">
        <v>317.77789699999897</v>
      </c>
      <c r="D191" s="7">
        <v>120.94368885707399</v>
      </c>
      <c r="E191" s="7">
        <v>94.799999999999201</v>
      </c>
      <c r="F191" s="8">
        <f t="shared" si="14"/>
        <v>108.44107123260946</v>
      </c>
      <c r="G191" s="7"/>
      <c r="H191" s="7"/>
      <c r="I191" s="7"/>
      <c r="J191" s="7"/>
      <c r="K191" s="7"/>
      <c r="L191" s="9">
        <f t="shared" si="10"/>
        <v>108.44107123260946</v>
      </c>
      <c r="M191" s="8">
        <v>93</v>
      </c>
      <c r="N191" s="8">
        <v>73</v>
      </c>
      <c r="O191" s="15">
        <v>83.4</v>
      </c>
    </row>
    <row r="192" spans="1:15" x14ac:dyDescent="0.2">
      <c r="A192" s="6">
        <v>44777</v>
      </c>
      <c r="B192" s="7">
        <v>121.349830999999</v>
      </c>
      <c r="C192" s="7">
        <v>306.64194200000202</v>
      </c>
      <c r="D192" s="7">
        <v>109.923670762749</v>
      </c>
      <c r="E192" s="7">
        <v>91.200000000000699</v>
      </c>
      <c r="F192" s="8">
        <f t="shared" si="14"/>
        <v>102.45078963633325</v>
      </c>
      <c r="G192" s="7"/>
      <c r="H192" s="7"/>
      <c r="I192" s="7"/>
      <c r="J192" s="7"/>
      <c r="K192" s="7"/>
      <c r="L192" s="9">
        <f t="shared" si="10"/>
        <v>102.45078963633325</v>
      </c>
      <c r="M192" s="8">
        <v>94</v>
      </c>
      <c r="N192" s="8">
        <v>76</v>
      </c>
      <c r="O192" s="15">
        <v>84.7</v>
      </c>
    </row>
    <row r="193" spans="1:15" x14ac:dyDescent="0.2">
      <c r="A193" s="6">
        <v>44778</v>
      </c>
      <c r="B193" s="7">
        <v>120.085737000001</v>
      </c>
      <c r="C193" s="7">
        <v>275.31246999999701</v>
      </c>
      <c r="D193" s="7">
        <v>104.871922969856</v>
      </c>
      <c r="E193" s="7">
        <v>82.399999999997803</v>
      </c>
      <c r="F193" s="8">
        <f t="shared" si="14"/>
        <v>108.18098850046113</v>
      </c>
      <c r="G193" s="7"/>
      <c r="H193" s="7"/>
      <c r="I193" s="7"/>
      <c r="J193" s="7"/>
      <c r="K193" s="7"/>
      <c r="L193" s="9">
        <f t="shared" si="10"/>
        <v>108.18098850046113</v>
      </c>
      <c r="M193" s="8">
        <v>94</v>
      </c>
      <c r="N193" s="8">
        <v>77</v>
      </c>
      <c r="O193" s="15">
        <v>84.8</v>
      </c>
    </row>
    <row r="194" spans="1:15" x14ac:dyDescent="0.2">
      <c r="A194" s="6">
        <v>44782</v>
      </c>
      <c r="B194" s="7">
        <v>109.72282600000101</v>
      </c>
      <c r="C194" s="7">
        <v>285.42609299999401</v>
      </c>
      <c r="D194" s="7">
        <v>105.033479479839</v>
      </c>
      <c r="E194" s="7">
        <v>85.200000000000699</v>
      </c>
      <c r="F194" s="8">
        <f t="shared" si="14"/>
        <v>104.78692201627044</v>
      </c>
      <c r="G194" s="7"/>
      <c r="H194" s="7"/>
      <c r="I194" s="7"/>
      <c r="J194" s="7"/>
      <c r="K194" s="7"/>
      <c r="L194" s="9">
        <f t="shared" si="10"/>
        <v>104.78692201627044</v>
      </c>
      <c r="M194" s="8">
        <v>97</v>
      </c>
      <c r="N194" s="8">
        <v>75</v>
      </c>
      <c r="O194" s="15">
        <v>84.9</v>
      </c>
    </row>
    <row r="195" spans="1:15" x14ac:dyDescent="0.2">
      <c r="A195" s="6">
        <v>44783</v>
      </c>
      <c r="B195" s="7">
        <v>107.133460999997</v>
      </c>
      <c r="C195" s="7">
        <v>263.42051900000598</v>
      </c>
      <c r="D195" s="7">
        <v>104.927846377156</v>
      </c>
      <c r="E195" s="7">
        <v>78.399999999997803</v>
      </c>
      <c r="F195" s="8">
        <f t="shared" si="14"/>
        <v>113.76105793441978</v>
      </c>
      <c r="G195" s="7"/>
      <c r="H195" s="7"/>
      <c r="I195" s="7"/>
      <c r="J195" s="7"/>
      <c r="K195" s="7"/>
      <c r="L195" s="9">
        <f t="shared" si="10"/>
        <v>113.76105793441978</v>
      </c>
      <c r="M195" s="8">
        <v>96</v>
      </c>
      <c r="N195" s="8">
        <v>76</v>
      </c>
      <c r="O195" s="15">
        <v>84.7</v>
      </c>
    </row>
    <row r="196" spans="1:15" x14ac:dyDescent="0.2">
      <c r="A196" s="6">
        <v>44784</v>
      </c>
      <c r="B196" s="7">
        <v>108.29448499999801</v>
      </c>
      <c r="C196" s="7">
        <v>251.78233800000399</v>
      </c>
      <c r="D196" s="7">
        <v>104.962021792729</v>
      </c>
      <c r="E196" s="7">
        <v>74.800000000002896</v>
      </c>
      <c r="F196" s="8">
        <f t="shared" si="14"/>
        <v>119.27502476446017</v>
      </c>
      <c r="G196" s="7"/>
      <c r="H196" s="7"/>
      <c r="I196" s="7"/>
      <c r="J196" s="7"/>
      <c r="K196" s="7"/>
      <c r="L196" s="9">
        <f t="shared" ref="L196:L228" si="15">AVERAGE(F196,K196)</f>
        <v>119.27502476446017</v>
      </c>
      <c r="M196" s="8">
        <v>89</v>
      </c>
      <c r="N196" s="8">
        <v>74</v>
      </c>
      <c r="O196" s="15">
        <v>80.099999999999994</v>
      </c>
    </row>
    <row r="197" spans="1:15" x14ac:dyDescent="0.2">
      <c r="A197" s="6">
        <v>44785</v>
      </c>
      <c r="B197" s="7">
        <v>74.034896999997699</v>
      </c>
      <c r="C197" s="7">
        <v>188.42803100000299</v>
      </c>
      <c r="D197" s="7">
        <v>79.693962260397598</v>
      </c>
      <c r="E197" s="7">
        <v>54.399999999997803</v>
      </c>
      <c r="F197" s="8">
        <f t="shared" si="14"/>
        <v>124.52181603187627</v>
      </c>
      <c r="G197" s="7">
        <v>134.28641499999799</v>
      </c>
      <c r="H197" s="7">
        <v>261.48016099999899</v>
      </c>
      <c r="I197" s="7">
        <v>116.283404915294</v>
      </c>
      <c r="J197" s="7">
        <v>80.400000000001398</v>
      </c>
      <c r="K197" s="9">
        <f t="shared" ref="K197:K204" si="16">(I197*85)/J197</f>
        <v>122.93643554477387</v>
      </c>
      <c r="L197" s="9">
        <f t="shared" si="15"/>
        <v>123.72912578832506</v>
      </c>
      <c r="M197" s="8">
        <v>82</v>
      </c>
      <c r="N197" s="8">
        <v>66</v>
      </c>
      <c r="O197" s="15">
        <v>75.3</v>
      </c>
    </row>
    <row r="198" spans="1:15" x14ac:dyDescent="0.2">
      <c r="A198" s="6">
        <v>44788</v>
      </c>
      <c r="B198" s="7">
        <v>115.78428899999901</v>
      </c>
      <c r="C198" s="7">
        <v>241.655630000001</v>
      </c>
      <c r="D198" s="7">
        <v>105.021052055992</v>
      </c>
      <c r="E198" s="7">
        <v>76.400000000001398</v>
      </c>
      <c r="F198" s="8">
        <f t="shared" si="14"/>
        <v>116.84279351779</v>
      </c>
      <c r="G198" s="7">
        <v>106.361282000001</v>
      </c>
      <c r="H198" s="7">
        <v>193.629772</v>
      </c>
      <c r="I198" s="7">
        <v>105.375233635567</v>
      </c>
      <c r="J198" s="7">
        <v>57.199999999998902</v>
      </c>
      <c r="K198" s="9">
        <f t="shared" si="16"/>
        <v>156.58907096194699</v>
      </c>
      <c r="L198" s="9">
        <f t="shared" si="15"/>
        <v>136.71593223986849</v>
      </c>
      <c r="M198" s="8">
        <v>78</v>
      </c>
      <c r="N198" s="8">
        <v>67</v>
      </c>
      <c r="O198" s="15">
        <v>72.7</v>
      </c>
    </row>
    <row r="199" spans="1:15" x14ac:dyDescent="0.2">
      <c r="A199" s="6">
        <v>44789</v>
      </c>
      <c r="B199" s="7">
        <v>130.15230899999699</v>
      </c>
      <c r="C199" s="7">
        <v>264.89700900000003</v>
      </c>
      <c r="D199" s="7">
        <v>117.181286288077</v>
      </c>
      <c r="E199" s="7">
        <v>80</v>
      </c>
      <c r="F199" s="8">
        <f t="shared" si="14"/>
        <v>124.50511668108182</v>
      </c>
      <c r="G199" s="7">
        <v>129.93648600000199</v>
      </c>
      <c r="H199" s="7">
        <v>233.53731800000199</v>
      </c>
      <c r="I199" s="7">
        <v>116.134275829158</v>
      </c>
      <c r="J199" s="7">
        <v>74</v>
      </c>
      <c r="K199" s="9">
        <f t="shared" si="16"/>
        <v>133.39747899295176</v>
      </c>
      <c r="L199" s="9">
        <f t="shared" si="15"/>
        <v>128.9512978370168</v>
      </c>
      <c r="M199" s="8">
        <v>78</v>
      </c>
      <c r="N199" s="8">
        <v>67</v>
      </c>
      <c r="O199" s="15">
        <v>71.5</v>
      </c>
    </row>
    <row r="200" spans="1:15" x14ac:dyDescent="0.2">
      <c r="A200" s="6">
        <v>44790</v>
      </c>
      <c r="B200" s="7">
        <v>143.712836000002</v>
      </c>
      <c r="C200" s="7">
        <v>289.65555200000301</v>
      </c>
      <c r="D200" s="7">
        <v>117.16264515231001</v>
      </c>
      <c r="E200" s="7">
        <v>86.399999999997803</v>
      </c>
      <c r="F200" s="8">
        <f t="shared" si="14"/>
        <v>115.26417636512274</v>
      </c>
      <c r="G200" s="7">
        <v>130.34352800000099</v>
      </c>
      <c r="H200" s="7">
        <v>240.99928000000301</v>
      </c>
      <c r="I200" s="7">
        <v>116.23990893183699</v>
      </c>
      <c r="J200" s="7">
        <v>76.399999999999594</v>
      </c>
      <c r="K200" s="9">
        <f t="shared" si="16"/>
        <v>129.32450601055231</v>
      </c>
      <c r="L200" s="9">
        <f t="shared" si="15"/>
        <v>122.29434118783752</v>
      </c>
      <c r="M200" s="8">
        <v>83</v>
      </c>
      <c r="N200" s="8">
        <v>66</v>
      </c>
      <c r="O200" s="15">
        <v>74.099999999999994</v>
      </c>
    </row>
    <row r="201" spans="1:15" x14ac:dyDescent="0.2">
      <c r="A201" s="6">
        <v>44791</v>
      </c>
      <c r="B201" s="7">
        <v>131.803768999998</v>
      </c>
      <c r="C201" s="7">
        <v>255.32180499999899</v>
      </c>
      <c r="D201" s="7">
        <v>117.19060685596</v>
      </c>
      <c r="E201" s="7">
        <v>74</v>
      </c>
      <c r="F201" s="8">
        <f t="shared" si="14"/>
        <v>134.61083219941349</v>
      </c>
      <c r="G201" s="7">
        <v>141.122204000002</v>
      </c>
      <c r="H201" s="7">
        <v>249.24325200000001</v>
      </c>
      <c r="I201" s="7">
        <v>116.53506024814899</v>
      </c>
      <c r="J201" s="7">
        <v>75.200000000000699</v>
      </c>
      <c r="K201" s="9">
        <f t="shared" si="16"/>
        <v>131.72181012091187</v>
      </c>
      <c r="L201" s="9">
        <f t="shared" si="15"/>
        <v>133.16632116016268</v>
      </c>
      <c r="M201" s="8">
        <v>86</v>
      </c>
      <c r="N201" s="8">
        <v>62</v>
      </c>
      <c r="O201" s="15">
        <v>75.2</v>
      </c>
    </row>
    <row r="202" spans="1:15" x14ac:dyDescent="0.2">
      <c r="A202" s="6">
        <v>44792</v>
      </c>
      <c r="B202" s="7">
        <v>129.19584500000201</v>
      </c>
      <c r="C202" s="7">
        <v>294.09559299999802</v>
      </c>
      <c r="D202" s="7">
        <v>118.771996540207</v>
      </c>
      <c r="E202" s="7">
        <v>91.200000000000699</v>
      </c>
      <c r="F202" s="8">
        <f t="shared" si="14"/>
        <v>110.69758449470963</v>
      </c>
      <c r="G202" s="7">
        <v>130.723116000001</v>
      </c>
      <c r="H202" s="7">
        <v>228.84087900000301</v>
      </c>
      <c r="I202" s="7">
        <v>117.03837091386499</v>
      </c>
      <c r="J202" s="7">
        <v>74</v>
      </c>
      <c r="K202" s="9">
        <f t="shared" si="16"/>
        <v>134.43596659025033</v>
      </c>
      <c r="L202" s="9">
        <f t="shared" si="15"/>
        <v>122.56677554247997</v>
      </c>
      <c r="M202" s="8">
        <v>83</v>
      </c>
      <c r="N202" s="8">
        <v>64</v>
      </c>
      <c r="O202" s="15">
        <v>74.3</v>
      </c>
    </row>
    <row r="203" spans="1:15" x14ac:dyDescent="0.2">
      <c r="A203" s="6">
        <v>44848</v>
      </c>
      <c r="B203" s="7">
        <v>82.697973000002094</v>
      </c>
      <c r="C203" s="7">
        <v>182.30418763199799</v>
      </c>
      <c r="D203" s="7">
        <v>79.678427980590797</v>
      </c>
      <c r="E203" s="7">
        <v>54</v>
      </c>
      <c r="F203" s="8">
        <f t="shared" si="14"/>
        <v>125.41974774722627</v>
      </c>
      <c r="G203" s="7">
        <v>129.64515299999701</v>
      </c>
      <c r="H203" s="7">
        <v>237.90733512499699</v>
      </c>
      <c r="I203" s="7">
        <v>116.687296190247</v>
      </c>
      <c r="J203" s="7">
        <v>69.600000000000307</v>
      </c>
      <c r="K203" s="9">
        <f t="shared" si="16"/>
        <v>142.50603701395045</v>
      </c>
      <c r="L203" s="9">
        <f t="shared" si="15"/>
        <v>133.96289238058836</v>
      </c>
      <c r="M203" s="8">
        <v>72</v>
      </c>
      <c r="N203" s="8">
        <v>52</v>
      </c>
      <c r="O203" s="15">
        <v>63.1</v>
      </c>
    </row>
    <row r="204" spans="1:15" x14ac:dyDescent="0.2">
      <c r="A204" s="6">
        <v>44851</v>
      </c>
      <c r="B204" s="7">
        <v>130.72109799999799</v>
      </c>
      <c r="C204" s="7">
        <v>268.37313400000102</v>
      </c>
      <c r="D204" s="7">
        <v>117.40497991728201</v>
      </c>
      <c r="E204" s="7">
        <v>81.200000000000699</v>
      </c>
      <c r="F204" s="8">
        <f t="shared" si="14"/>
        <v>122.89930163754784</v>
      </c>
      <c r="G204" s="7">
        <v>145.998451000003</v>
      </c>
      <c r="H204" s="7">
        <v>227.537855000002</v>
      </c>
      <c r="I204" s="7">
        <v>116.60962479121901</v>
      </c>
      <c r="J204" s="7">
        <v>66</v>
      </c>
      <c r="K204" s="9">
        <f t="shared" si="16"/>
        <v>150.17906223111538</v>
      </c>
      <c r="L204" s="9">
        <f t="shared" si="15"/>
        <v>136.53918193433162</v>
      </c>
      <c r="M204" s="8">
        <v>79</v>
      </c>
      <c r="N204" s="8">
        <v>60</v>
      </c>
      <c r="O204" s="15">
        <v>66.599999999999994</v>
      </c>
    </row>
    <row r="205" spans="1:15" x14ac:dyDescent="0.2">
      <c r="A205" s="6">
        <v>44852</v>
      </c>
      <c r="B205" s="7">
        <v>131.303769999998</v>
      </c>
      <c r="C205" s="7">
        <v>291.94029199999898</v>
      </c>
      <c r="D205" s="7">
        <v>122.264102640578</v>
      </c>
      <c r="E205" s="7">
        <v>91.200000000000699</v>
      </c>
      <c r="F205" s="8">
        <f t="shared" si="14"/>
        <v>113.95228864527468</v>
      </c>
      <c r="G205" s="7"/>
      <c r="H205" s="7"/>
      <c r="I205" s="7"/>
      <c r="J205" s="7"/>
      <c r="K205" s="7"/>
      <c r="L205" s="9">
        <f t="shared" si="15"/>
        <v>113.95228864527468</v>
      </c>
      <c r="M205" s="8">
        <v>59</v>
      </c>
      <c r="N205" s="8">
        <v>42</v>
      </c>
      <c r="O205" s="15">
        <v>50.7</v>
      </c>
    </row>
    <row r="206" spans="1:15" x14ac:dyDescent="0.2">
      <c r="A206" s="6">
        <v>44853</v>
      </c>
      <c r="B206" s="7"/>
      <c r="C206" s="7"/>
      <c r="D206" s="7"/>
      <c r="E206" s="7"/>
      <c r="F206" s="8"/>
      <c r="G206" s="7">
        <v>116.911149999999</v>
      </c>
      <c r="H206" s="7">
        <v>285.79786900000101</v>
      </c>
      <c r="I206" s="7">
        <v>108.54111986001701</v>
      </c>
      <c r="J206" s="7">
        <v>88</v>
      </c>
      <c r="K206" s="9">
        <f t="shared" ref="K206:K219" si="17">(I206*85)/J206</f>
        <v>104.84085441024371</v>
      </c>
      <c r="L206" s="9">
        <f t="shared" si="15"/>
        <v>104.84085441024371</v>
      </c>
      <c r="M206" s="8">
        <v>59</v>
      </c>
      <c r="N206" s="8">
        <v>34</v>
      </c>
      <c r="O206" s="15">
        <v>45.7</v>
      </c>
    </row>
    <row r="207" spans="1:15" x14ac:dyDescent="0.2">
      <c r="A207" s="6">
        <v>44854</v>
      </c>
      <c r="B207" s="7">
        <v>123.324483</v>
      </c>
      <c r="C207" s="7">
        <v>272.83629038237899</v>
      </c>
      <c r="D207" s="7">
        <v>108.935690567089</v>
      </c>
      <c r="E207" s="7">
        <v>81.200000000000699</v>
      </c>
      <c r="F207" s="8">
        <f>(D207*85)/E207</f>
        <v>114.03366623402076</v>
      </c>
      <c r="G207" s="7">
        <v>146.21719200000001</v>
      </c>
      <c r="H207" s="7">
        <v>339.54448599999802</v>
      </c>
      <c r="I207" s="7">
        <v>133.49849379623001</v>
      </c>
      <c r="J207" s="7">
        <v>102</v>
      </c>
      <c r="K207" s="9">
        <f t="shared" si="17"/>
        <v>111.24874483019167</v>
      </c>
      <c r="L207" s="9">
        <f t="shared" si="15"/>
        <v>112.64120553210621</v>
      </c>
      <c r="M207" s="8">
        <v>66</v>
      </c>
      <c r="N207" s="8">
        <v>35</v>
      </c>
      <c r="O207" s="15">
        <v>50.3</v>
      </c>
    </row>
    <row r="208" spans="1:15" x14ac:dyDescent="0.2">
      <c r="A208" s="6">
        <v>44855</v>
      </c>
      <c r="B208" s="7"/>
      <c r="C208" s="7"/>
      <c r="D208" s="7"/>
      <c r="E208" s="7"/>
      <c r="F208" s="7"/>
      <c r="G208" s="7">
        <v>89.264872999999994</v>
      </c>
      <c r="H208" s="7">
        <v>258.97647200000199</v>
      </c>
      <c r="I208" s="7">
        <v>92.369934582042404</v>
      </c>
      <c r="J208" s="7">
        <v>79.600000000000307</v>
      </c>
      <c r="K208" s="9">
        <f t="shared" si="17"/>
        <v>98.636236676803705</v>
      </c>
      <c r="L208" s="9">
        <f t="shared" si="15"/>
        <v>98.636236676803705</v>
      </c>
      <c r="M208" s="8">
        <v>70</v>
      </c>
      <c r="N208" s="8">
        <v>37</v>
      </c>
      <c r="O208" s="15">
        <v>51.8</v>
      </c>
    </row>
    <row r="209" spans="1:15" x14ac:dyDescent="0.2">
      <c r="A209" s="6">
        <v>44858</v>
      </c>
      <c r="B209" s="7">
        <v>133.135066999999</v>
      </c>
      <c r="C209" s="7">
        <v>288.135393000004</v>
      </c>
      <c r="D209" s="7">
        <v>117.13779030462</v>
      </c>
      <c r="E209" s="7">
        <v>85.200000000000699</v>
      </c>
      <c r="F209" s="8">
        <f t="shared" ref="F209:F225" si="18">(D209*85)/E209</f>
        <v>116.8628189658758</v>
      </c>
      <c r="G209" s="7">
        <v>131.35263699999899</v>
      </c>
      <c r="H209" s="7">
        <v>283.66154300000198</v>
      </c>
      <c r="I209" s="7">
        <v>116.54748767199401</v>
      </c>
      <c r="J209" s="7">
        <v>85.199999999998894</v>
      </c>
      <c r="K209" s="9">
        <f t="shared" si="17"/>
        <v>116.27390202018331</v>
      </c>
      <c r="L209" s="9">
        <f t="shared" si="15"/>
        <v>116.56836049302956</v>
      </c>
      <c r="M209" s="8">
        <v>76</v>
      </c>
      <c r="N209" s="8">
        <v>51</v>
      </c>
      <c r="O209" s="15">
        <v>61.4</v>
      </c>
    </row>
    <row r="210" spans="1:15" x14ac:dyDescent="0.2">
      <c r="A210" s="6">
        <v>44859</v>
      </c>
      <c r="B210" s="7">
        <v>103.99842099999999</v>
      </c>
      <c r="C210" s="7">
        <v>243.84852099999901</v>
      </c>
      <c r="D210" s="7">
        <v>97.608093732605496</v>
      </c>
      <c r="E210" s="7">
        <v>77.599999999998502</v>
      </c>
      <c r="F210" s="8">
        <f t="shared" si="18"/>
        <v>106.91608205246943</v>
      </c>
      <c r="G210" s="7">
        <v>132.37857999999599</v>
      </c>
      <c r="H210" s="7">
        <v>296.58013799999702</v>
      </c>
      <c r="I210" s="7">
        <v>116.48224369681</v>
      </c>
      <c r="J210" s="7">
        <v>90.800000000001006</v>
      </c>
      <c r="K210" s="9">
        <f t="shared" si="17"/>
        <v>109.04174795406102</v>
      </c>
      <c r="L210" s="9">
        <f t="shared" si="15"/>
        <v>107.97891500326523</v>
      </c>
      <c r="M210" s="8">
        <v>73</v>
      </c>
      <c r="N210" s="8">
        <v>49</v>
      </c>
      <c r="O210" s="15">
        <v>58.9</v>
      </c>
    </row>
    <row r="211" spans="1:15" x14ac:dyDescent="0.2">
      <c r="A211" s="6">
        <v>44860</v>
      </c>
      <c r="B211" s="7">
        <v>155.13329399999901</v>
      </c>
      <c r="C211" s="7">
        <v>263.121144999997</v>
      </c>
      <c r="D211" s="7">
        <v>129.32909309631401</v>
      </c>
      <c r="E211" s="7">
        <v>78.799999999999201</v>
      </c>
      <c r="F211" s="8">
        <f t="shared" si="18"/>
        <v>139.50473240084776</v>
      </c>
      <c r="G211" s="7">
        <v>131.770639999998</v>
      </c>
      <c r="H211" s="7">
        <v>245.689851999995</v>
      </c>
      <c r="I211" s="7">
        <v>116.553701383918</v>
      </c>
      <c r="J211" s="7">
        <v>74</v>
      </c>
      <c r="K211" s="9">
        <f t="shared" si="17"/>
        <v>133.87925158963554</v>
      </c>
      <c r="L211" s="9">
        <f t="shared" si="15"/>
        <v>136.69199199524166</v>
      </c>
      <c r="M211" s="8">
        <v>69</v>
      </c>
      <c r="N211" s="8">
        <v>57</v>
      </c>
      <c r="O211" s="15">
        <v>61.7</v>
      </c>
    </row>
    <row r="212" spans="1:15" x14ac:dyDescent="0.2">
      <c r="A212" s="6">
        <v>44862</v>
      </c>
      <c r="B212" s="7">
        <v>139.425827999999</v>
      </c>
      <c r="C212" s="7">
        <v>307.97635696999998</v>
      </c>
      <c r="D212" s="7">
        <v>117.569643283229</v>
      </c>
      <c r="E212" s="7">
        <v>93.200000000000699</v>
      </c>
      <c r="F212" s="8">
        <f t="shared" si="18"/>
        <v>107.22553303727885</v>
      </c>
      <c r="G212" s="7">
        <v>120.10455600000201</v>
      </c>
      <c r="H212" s="7">
        <v>273.63783699999402</v>
      </c>
      <c r="I212" s="7">
        <v>116.55059452795599</v>
      </c>
      <c r="J212" s="7">
        <v>84</v>
      </c>
      <c r="K212" s="9">
        <f t="shared" si="17"/>
        <v>117.93810160566976</v>
      </c>
      <c r="L212" s="9">
        <f t="shared" si="15"/>
        <v>112.5818173214743</v>
      </c>
      <c r="M212" s="8">
        <v>67</v>
      </c>
      <c r="N212" s="8">
        <v>47</v>
      </c>
      <c r="O212" s="15">
        <v>56.2</v>
      </c>
    </row>
    <row r="213" spans="1:15" x14ac:dyDescent="0.2">
      <c r="A213" s="6">
        <v>44865</v>
      </c>
      <c r="B213" s="7">
        <v>131.415710999997</v>
      </c>
      <c r="C213" s="7">
        <v>257.10234800000001</v>
      </c>
      <c r="D213" s="7">
        <v>117.39255249343999</v>
      </c>
      <c r="E213" s="7">
        <v>96.400000000001398</v>
      </c>
      <c r="F213" s="8">
        <f t="shared" si="18"/>
        <v>103.51003072554207</v>
      </c>
      <c r="G213" s="7">
        <v>133.78243099999901</v>
      </c>
      <c r="H213" s="7">
        <v>256.10299700000098</v>
      </c>
      <c r="I213" s="7">
        <v>116.544380816032</v>
      </c>
      <c r="J213" s="7">
        <v>77.599999999998502</v>
      </c>
      <c r="K213" s="9">
        <f t="shared" si="17"/>
        <v>127.65814908972823</v>
      </c>
      <c r="L213" s="9">
        <f t="shared" si="15"/>
        <v>115.58408990763515</v>
      </c>
      <c r="M213" s="8">
        <v>71</v>
      </c>
      <c r="N213" s="8">
        <v>57</v>
      </c>
      <c r="O213" s="15">
        <v>65.099999999999994</v>
      </c>
    </row>
    <row r="214" spans="1:15" x14ac:dyDescent="0.2">
      <c r="A214" s="6">
        <v>44866</v>
      </c>
      <c r="B214" s="7">
        <v>141.98317600000101</v>
      </c>
      <c r="C214" s="7">
        <v>250.85953300000199</v>
      </c>
      <c r="D214" s="7">
        <v>117.36148393382599</v>
      </c>
      <c r="E214" s="7">
        <v>77.599999999998502</v>
      </c>
      <c r="F214" s="8">
        <f t="shared" si="18"/>
        <v>128.55317183473454</v>
      </c>
      <c r="G214" s="7">
        <v>134.105918000001</v>
      </c>
      <c r="H214" s="7">
        <v>228.144267000003</v>
      </c>
      <c r="I214" s="7">
        <v>116.656227630635</v>
      </c>
      <c r="J214" s="7">
        <v>72</v>
      </c>
      <c r="K214" s="9">
        <f t="shared" si="17"/>
        <v>137.71915761949967</v>
      </c>
      <c r="L214" s="9">
        <f t="shared" si="15"/>
        <v>133.13616472711709</v>
      </c>
      <c r="M214" s="8">
        <v>77</v>
      </c>
      <c r="N214" s="8">
        <v>58</v>
      </c>
      <c r="O214" s="15">
        <v>66.5</v>
      </c>
    </row>
    <row r="215" spans="1:15" x14ac:dyDescent="0.2">
      <c r="A215" s="6">
        <v>44867</v>
      </c>
      <c r="B215" s="7">
        <v>145.48597400000199</v>
      </c>
      <c r="C215" s="7">
        <v>278.83809199999803</v>
      </c>
      <c r="D215" s="7">
        <v>117.24031655134</v>
      </c>
      <c r="E215" s="7">
        <v>82.400000000001398</v>
      </c>
      <c r="F215" s="8">
        <f t="shared" si="18"/>
        <v>120.93964692795791</v>
      </c>
      <c r="G215" s="7">
        <v>123.734066999997</v>
      </c>
      <c r="H215" s="7">
        <v>253.98321299999901</v>
      </c>
      <c r="I215" s="7">
        <v>116.58166308757001</v>
      </c>
      <c r="J215" s="7">
        <v>78.400000000001398</v>
      </c>
      <c r="K215" s="9">
        <f t="shared" si="17"/>
        <v>126.39593574544993</v>
      </c>
      <c r="L215" s="9">
        <f t="shared" si="15"/>
        <v>123.66779133670391</v>
      </c>
      <c r="M215" s="8">
        <v>71</v>
      </c>
      <c r="N215" s="8">
        <v>55</v>
      </c>
      <c r="O215" s="15">
        <v>61.6</v>
      </c>
    </row>
    <row r="216" spans="1:15" x14ac:dyDescent="0.2">
      <c r="A216" s="6">
        <v>44868</v>
      </c>
      <c r="B216" s="7">
        <v>117.963709999999</v>
      </c>
      <c r="C216" s="7">
        <v>237.06295399999999</v>
      </c>
      <c r="D216" s="7">
        <v>105.51504215382</v>
      </c>
      <c r="E216" s="7">
        <v>70.399999999997803</v>
      </c>
      <c r="F216" s="8">
        <f t="shared" si="18"/>
        <v>127.39742305504232</v>
      </c>
      <c r="G216" s="7">
        <v>124.503039999999</v>
      </c>
      <c r="H216" s="7">
        <v>255.438239000002</v>
      </c>
      <c r="I216" s="7">
        <v>99.043461186667798</v>
      </c>
      <c r="J216" s="7">
        <v>76</v>
      </c>
      <c r="K216" s="9">
        <f t="shared" si="17"/>
        <v>110.77229211666793</v>
      </c>
      <c r="L216" s="9">
        <f t="shared" si="15"/>
        <v>119.08485758585513</v>
      </c>
      <c r="M216" s="8">
        <v>71</v>
      </c>
      <c r="N216" s="8">
        <v>54</v>
      </c>
      <c r="O216" s="15">
        <v>61.5</v>
      </c>
    </row>
    <row r="217" spans="1:15" x14ac:dyDescent="0.2">
      <c r="A217" s="6">
        <v>44869</v>
      </c>
      <c r="B217" s="7">
        <v>133.44368800000299</v>
      </c>
      <c r="C217" s="7">
        <v>290.35028599999998</v>
      </c>
      <c r="D217" s="7">
        <v>117.411193629202</v>
      </c>
      <c r="E217" s="7">
        <v>86</v>
      </c>
      <c r="F217" s="8">
        <f t="shared" si="18"/>
        <v>116.04594719165314</v>
      </c>
      <c r="G217" s="7">
        <v>138.781889440844</v>
      </c>
      <c r="H217" s="7">
        <v>239.95932706993301</v>
      </c>
      <c r="I217" s="7">
        <v>116.46497078366301</v>
      </c>
      <c r="J217" s="7">
        <v>69.199999999998894</v>
      </c>
      <c r="K217" s="9">
        <f t="shared" si="17"/>
        <v>143.05668376606235</v>
      </c>
      <c r="L217" s="9">
        <f t="shared" si="15"/>
        <v>129.55131547885776</v>
      </c>
      <c r="M217" s="8">
        <v>77</v>
      </c>
      <c r="N217" s="8">
        <v>55</v>
      </c>
      <c r="O217" s="15">
        <v>62.6</v>
      </c>
    </row>
    <row r="218" spans="1:15" x14ac:dyDescent="0.2">
      <c r="A218" s="6">
        <v>44872</v>
      </c>
      <c r="B218" s="7">
        <v>126.434123999999</v>
      </c>
      <c r="C218" s="7">
        <v>263.214893999997</v>
      </c>
      <c r="D218" s="7">
        <v>117.855474031654</v>
      </c>
      <c r="E218" s="7">
        <v>77.600000000002098</v>
      </c>
      <c r="F218" s="8">
        <f t="shared" si="18"/>
        <v>129.09426923569998</v>
      </c>
      <c r="G218" s="7">
        <v>155.23107299999899</v>
      </c>
      <c r="H218" s="7">
        <v>275.45511000000198</v>
      </c>
      <c r="I218" s="7">
        <v>116.50088483257601</v>
      </c>
      <c r="J218" s="7">
        <v>84</v>
      </c>
      <c r="K218" s="9">
        <f t="shared" si="17"/>
        <v>117.88780012820192</v>
      </c>
      <c r="L218" s="9">
        <f t="shared" si="15"/>
        <v>123.49103468195095</v>
      </c>
      <c r="M218" s="8">
        <v>84</v>
      </c>
      <c r="N218" s="8">
        <v>67</v>
      </c>
      <c r="O218" s="15">
        <v>73.099999999999994</v>
      </c>
    </row>
    <row r="219" spans="1:15" x14ac:dyDescent="0.2">
      <c r="A219" s="6">
        <v>44873</v>
      </c>
      <c r="B219" s="7">
        <v>142.81520200000099</v>
      </c>
      <c r="C219" s="7">
        <v>263.252955000003</v>
      </c>
      <c r="D219" s="7">
        <v>121.78253996659301</v>
      </c>
      <c r="E219" s="7">
        <v>85.599999999998502</v>
      </c>
      <c r="F219" s="8">
        <f t="shared" si="18"/>
        <v>120.92892403224984</v>
      </c>
      <c r="G219" s="7">
        <v>134.535982999997</v>
      </c>
      <c r="H219" s="7">
        <v>243.94561069199699</v>
      </c>
      <c r="I219" s="7">
        <v>109.916203434441</v>
      </c>
      <c r="J219" s="7">
        <v>76.800000000001006</v>
      </c>
      <c r="K219" s="9">
        <f t="shared" si="17"/>
        <v>121.65204807197087</v>
      </c>
      <c r="L219" s="9">
        <f t="shared" si="15"/>
        <v>121.29048605211035</v>
      </c>
      <c r="M219" s="8">
        <v>66</v>
      </c>
      <c r="N219" s="8">
        <v>50</v>
      </c>
      <c r="O219" s="15">
        <v>60.1</v>
      </c>
    </row>
    <row r="220" spans="1:15" x14ac:dyDescent="0.2">
      <c r="A220" s="6">
        <v>44874</v>
      </c>
      <c r="B220" s="7">
        <v>119.024911</v>
      </c>
      <c r="C220" s="7">
        <v>279.24842999999902</v>
      </c>
      <c r="D220" s="7">
        <v>105.521255865743</v>
      </c>
      <c r="E220" s="7">
        <v>83.200000000000699</v>
      </c>
      <c r="F220" s="8">
        <f t="shared" si="18"/>
        <v>107.80416765129903</v>
      </c>
      <c r="G220" s="7"/>
      <c r="H220" s="7"/>
      <c r="I220" s="7"/>
      <c r="J220" s="7"/>
      <c r="K220" s="7"/>
      <c r="L220" s="9">
        <f t="shared" si="15"/>
        <v>107.80416765129903</v>
      </c>
      <c r="M220" s="8">
        <v>66</v>
      </c>
      <c r="N220" s="8">
        <v>47</v>
      </c>
      <c r="O220" s="15">
        <v>56.3</v>
      </c>
    </row>
    <row r="221" spans="1:15" x14ac:dyDescent="0.2">
      <c r="A221" s="6">
        <v>44875</v>
      </c>
      <c r="B221" s="7">
        <v>117.59742799999999</v>
      </c>
      <c r="C221" s="7">
        <v>257.05596300000599</v>
      </c>
      <c r="D221" s="7">
        <v>105.81640718206</v>
      </c>
      <c r="E221" s="7">
        <v>78.400000000001398</v>
      </c>
      <c r="F221" s="8">
        <f t="shared" si="18"/>
        <v>114.72442105197628</v>
      </c>
      <c r="G221" s="7"/>
      <c r="H221" s="7"/>
      <c r="I221" s="7"/>
      <c r="J221" s="7"/>
      <c r="K221" s="7"/>
      <c r="L221" s="9">
        <f t="shared" si="15"/>
        <v>114.72442105197628</v>
      </c>
      <c r="M221" s="8">
        <v>70</v>
      </c>
      <c r="N221" s="8">
        <v>54</v>
      </c>
      <c r="O221" s="15">
        <v>62.7</v>
      </c>
    </row>
    <row r="222" spans="1:15" x14ac:dyDescent="0.2">
      <c r="A222" s="6">
        <v>44879</v>
      </c>
      <c r="B222" s="7">
        <v>88.145898999999105</v>
      </c>
      <c r="C222" s="7">
        <v>278.52898199999601</v>
      </c>
      <c r="D222" s="7">
        <v>80.694369879904599</v>
      </c>
      <c r="E222" s="7">
        <v>85.199999999997004</v>
      </c>
      <c r="F222" s="8">
        <f t="shared" si="18"/>
        <v>80.504946476433474</v>
      </c>
      <c r="G222" s="7"/>
      <c r="H222" s="7"/>
      <c r="I222" s="7"/>
      <c r="J222" s="7"/>
      <c r="K222" s="7"/>
      <c r="L222" s="9">
        <f t="shared" si="15"/>
        <v>80.504946476433474</v>
      </c>
      <c r="M222" s="8">
        <v>51</v>
      </c>
      <c r="N222" s="8">
        <v>32</v>
      </c>
      <c r="O222" s="15">
        <v>41.2</v>
      </c>
    </row>
    <row r="223" spans="1:15" x14ac:dyDescent="0.2">
      <c r="A223" s="6">
        <v>44882</v>
      </c>
      <c r="B223" s="7">
        <v>77.920826000001398</v>
      </c>
      <c r="C223" s="7">
        <v>295.529654617988</v>
      </c>
      <c r="D223" s="7">
        <v>81.284672512523699</v>
      </c>
      <c r="E223" s="7">
        <v>87.600000000002098</v>
      </c>
      <c r="F223" s="8">
        <f t="shared" si="18"/>
        <v>78.872113739319047</v>
      </c>
      <c r="G223" s="7">
        <v>91.259710999998703</v>
      </c>
      <c r="H223" s="7">
        <v>323.90172400000301</v>
      </c>
      <c r="I223" s="7">
        <v>80.607377912989506</v>
      </c>
      <c r="J223" s="7">
        <v>102</v>
      </c>
      <c r="K223" s="9">
        <f>(I223*85)/J223</f>
        <v>67.17281492749126</v>
      </c>
      <c r="L223" s="9">
        <f t="shared" si="15"/>
        <v>73.022464333405154</v>
      </c>
      <c r="M223" s="8">
        <v>51</v>
      </c>
      <c r="N223" s="8">
        <v>31</v>
      </c>
      <c r="O223" s="15">
        <v>41</v>
      </c>
    </row>
    <row r="224" spans="1:15" x14ac:dyDescent="0.2">
      <c r="A224" s="6">
        <v>44883</v>
      </c>
      <c r="B224" s="7">
        <v>75.704820000002599</v>
      </c>
      <c r="C224" s="7">
        <v>289.61487938200298</v>
      </c>
      <c r="D224" s="7">
        <v>81.371664479441094</v>
      </c>
      <c r="E224" s="7">
        <v>84.799999999999201</v>
      </c>
      <c r="F224" s="8">
        <f t="shared" si="18"/>
        <v>81.563578782459416</v>
      </c>
      <c r="G224" s="7"/>
      <c r="H224" s="7"/>
      <c r="I224" s="7"/>
      <c r="J224" s="7"/>
      <c r="K224" s="7"/>
      <c r="L224" s="9">
        <f t="shared" si="15"/>
        <v>81.563578782459416</v>
      </c>
      <c r="M224" s="8">
        <v>53</v>
      </c>
      <c r="N224" s="8">
        <v>26</v>
      </c>
      <c r="O224" s="15">
        <v>39.1</v>
      </c>
    </row>
    <row r="225" spans="1:15" x14ac:dyDescent="0.2">
      <c r="A225" s="6">
        <v>44886</v>
      </c>
      <c r="B225" s="7">
        <v>68.676793999999006</v>
      </c>
      <c r="C225" s="7">
        <v>300.166584000005</v>
      </c>
      <c r="D225" s="7">
        <v>81.862547721309099</v>
      </c>
      <c r="E225" s="7">
        <v>88.400000000001398</v>
      </c>
      <c r="F225" s="8">
        <f t="shared" si="18"/>
        <v>78.7139881935652</v>
      </c>
      <c r="G225" s="7">
        <v>77.904982000000004</v>
      </c>
      <c r="H225" s="7">
        <v>303.475844</v>
      </c>
      <c r="I225" s="7">
        <v>80.796896126619799</v>
      </c>
      <c r="J225" s="7">
        <v>92</v>
      </c>
      <c r="K225" s="9">
        <f>(I225*85)/J225</f>
        <v>74.649306203942203</v>
      </c>
      <c r="L225" s="9">
        <f t="shared" si="15"/>
        <v>76.681647198753694</v>
      </c>
      <c r="M225" s="8">
        <v>57</v>
      </c>
      <c r="N225" s="8">
        <v>26</v>
      </c>
      <c r="O225" s="15">
        <v>39.5</v>
      </c>
    </row>
    <row r="226" spans="1:15" x14ac:dyDescent="0.2">
      <c r="A226" s="6">
        <v>44887</v>
      </c>
      <c r="B226" s="7"/>
      <c r="C226" s="7"/>
      <c r="D226" s="7"/>
      <c r="E226" s="7"/>
      <c r="F226" s="8"/>
      <c r="G226" s="7">
        <v>79.058941999999604</v>
      </c>
      <c r="H226" s="7">
        <v>246.452822999999</v>
      </c>
      <c r="I226" s="7">
        <v>80.831071542193001</v>
      </c>
      <c r="J226" s="7">
        <v>73.200000000000699</v>
      </c>
      <c r="K226" s="9">
        <f>(I226*85)/J226</f>
        <v>93.861216954731418</v>
      </c>
      <c r="L226" s="9">
        <f t="shared" si="15"/>
        <v>93.861216954731418</v>
      </c>
      <c r="M226" s="8">
        <v>61</v>
      </c>
      <c r="N226" s="8">
        <v>33</v>
      </c>
      <c r="O226" s="15">
        <v>46.9</v>
      </c>
    </row>
    <row r="227" spans="1:15" x14ac:dyDescent="0.2">
      <c r="A227" s="6">
        <v>44888</v>
      </c>
      <c r="B227" s="10">
        <v>86.755420000001294</v>
      </c>
      <c r="C227" s="10">
        <v>243.90546500000301</v>
      </c>
      <c r="D227" s="10">
        <v>81.073406307169705</v>
      </c>
      <c r="E227" s="10">
        <v>74</v>
      </c>
      <c r="F227" s="11">
        <f>(D227*85)/E227</f>
        <v>93.12485859607331</v>
      </c>
      <c r="G227" s="10">
        <v>73.6518699999978</v>
      </c>
      <c r="H227" s="10">
        <v>237.475423999996</v>
      </c>
      <c r="I227" s="10">
        <v>80.601164201065799</v>
      </c>
      <c r="J227" s="10">
        <v>70</v>
      </c>
      <c r="K227" s="9">
        <f>(I227*85)/J227</f>
        <v>97.872842244151329</v>
      </c>
      <c r="L227" s="9">
        <f t="shared" si="15"/>
        <v>95.498850420112319</v>
      </c>
      <c r="M227" s="8">
        <v>68</v>
      </c>
      <c r="N227" s="8">
        <v>37</v>
      </c>
      <c r="O227" s="15">
        <v>50.3</v>
      </c>
    </row>
    <row r="228" spans="1:15" x14ac:dyDescent="0.2">
      <c r="A228" s="12" t="s">
        <v>6</v>
      </c>
      <c r="B228" s="13">
        <f>SUM(B3:B227)</f>
        <v>21167.281181999988</v>
      </c>
      <c r="C228" s="13">
        <f>SUM(C3:C227)</f>
        <v>50034.768890736355</v>
      </c>
      <c r="D228" s="13">
        <f>SUM(D3:D227)</f>
        <v>19580.816780004738</v>
      </c>
      <c r="E228" s="13">
        <f>SUM(E3:E227)</f>
        <v>15040.400000000001</v>
      </c>
      <c r="F228" s="13">
        <f>(D228*85)/E228</f>
        <v>110.6599177083324</v>
      </c>
      <c r="G228" s="13">
        <f>SUM(G3:G227)</f>
        <v>17263.245011440806</v>
      </c>
      <c r="H228" s="13">
        <f>SUM(H3:H227)</f>
        <v>41358.55311458568</v>
      </c>
      <c r="I228" s="13">
        <f>SUM(I3:I227)</f>
        <v>15997.788654533013</v>
      </c>
      <c r="J228" s="13">
        <f>SUM(J3:J227)</f>
        <v>12429.200000000006</v>
      </c>
      <c r="K228" s="13">
        <f>(I228*85)/J228</f>
        <v>109.40463067899023</v>
      </c>
      <c r="L228" s="17">
        <f t="shared" si="15"/>
        <v>110.03227419366132</v>
      </c>
      <c r="M228" s="13">
        <f>AVERAGE(M3:M227)</f>
        <v>72.142222222222216</v>
      </c>
      <c r="N228" s="13">
        <f>AVERAGE(N3:N227)</f>
        <v>51.208888888888886</v>
      </c>
      <c r="O228" s="16">
        <f>AVERAGE(O3:O227)</f>
        <v>61.085333333333345</v>
      </c>
    </row>
    <row r="230" spans="1:15" x14ac:dyDescent="0.2">
      <c r="B230" s="14" t="s">
        <v>21</v>
      </c>
      <c r="C230" s="29">
        <f>SUM(D228,I228)</f>
        <v>35578.605434537749</v>
      </c>
    </row>
    <row r="231" spans="1:15" x14ac:dyDescent="0.2">
      <c r="B231" s="14" t="s">
        <v>22</v>
      </c>
      <c r="C231" s="29">
        <f>SUM(C228,H228)</f>
        <v>91393.322005322028</v>
      </c>
    </row>
    <row r="232" spans="1:15" x14ac:dyDescent="0.2">
      <c r="B232" s="14" t="s">
        <v>23</v>
      </c>
      <c r="C232" s="30">
        <f>C231/C230</f>
        <v>2.5687719034822663</v>
      </c>
    </row>
  </sheetData>
  <mergeCells count="5">
    <mergeCell ref="B1:F1"/>
    <mergeCell ref="A1:A2"/>
    <mergeCell ref="G1:K1"/>
    <mergeCell ref="M1:O1"/>
    <mergeCell ref="L1:L2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1212E2299CC248B5905BF18BC468E4" ma:contentTypeVersion="4" ma:contentTypeDescription="Create a new document." ma:contentTypeScope="" ma:versionID="c40a35c23cd886da3a0d080d3a20a802">
  <xsd:schema xmlns:xsd="http://www.w3.org/2001/XMLSchema" xmlns:xs="http://www.w3.org/2001/XMLSchema" xmlns:p="http://schemas.microsoft.com/office/2006/metadata/properties" xmlns:ns2="61ebd489-c88a-4e61-9302-0fe60b5734b2" xmlns:ns3="ccdc7a74-3418-4ee8-af0f-9059b2415371" targetNamespace="http://schemas.microsoft.com/office/2006/metadata/properties" ma:root="true" ma:fieldsID="c0208d0239afe49481645746f8d10cde" ns2:_="" ns3:_="">
    <xsd:import namespace="61ebd489-c88a-4e61-9302-0fe60b5734b2"/>
    <xsd:import namespace="ccdc7a74-3418-4ee8-af0f-9059b24153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bd489-c88a-4e61-9302-0fe60b573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c7a74-3418-4ee8-af0f-9059b241537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E85E61-80D3-4104-80F7-1AA8A460D236}"/>
</file>

<file path=customXml/itemProps2.xml><?xml version="1.0" encoding="utf-8"?>
<ds:datastoreItem xmlns:ds="http://schemas.openxmlformats.org/officeDocument/2006/customXml" ds:itemID="{A61F3405-1403-4AE7-B383-4A71D0F21F49}"/>
</file>

<file path=customXml/itemProps3.xml><?xml version="1.0" encoding="utf-8"?>
<ds:datastoreItem xmlns:ds="http://schemas.openxmlformats.org/officeDocument/2006/customXml" ds:itemID="{BB78910E-CFA3-46E2-A651-736BE2244D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Summary</vt:lpstr>
      <vt:lpstr>Reports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Fahey, Brian</dc:creator>
  <cp:lastModifiedBy>Fahey, Brian</cp:lastModifiedBy>
  <dcterms:created xsi:type="dcterms:W3CDTF">2022-11-28T16:46:31Z</dcterms:created>
  <dcterms:modified xsi:type="dcterms:W3CDTF">2022-12-01T20:39:09Z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0x0101002C1212E2299CC248B5905BF18BC468E4</vt:lpwstr>
  </property>
</Properties>
</file>